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840" windowWidth="15450" windowHeight="9780" activeTab="0"/>
  </bookViews>
  <sheets>
    <sheet name="Приложение 7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'Приложение 7'!$B$11:$F$97</definedName>
    <definedName name="_xlnm.Print_Titles" localSheetId="0">'Приложение 7'!$11:$11</definedName>
    <definedName name="_xlnm.Print_Area" localSheetId="0">'Приложение 7'!$A$1:$G$225</definedName>
  </definedNames>
  <calcPr fullCalcOnLoad="1"/>
</workbook>
</file>

<file path=xl/sharedStrings.xml><?xml version="1.0" encoding="utf-8"?>
<sst xmlns="http://schemas.openxmlformats.org/spreadsheetml/2006/main" count="380" uniqueCount="217">
  <si>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</si>
  <si>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</si>
  <si>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</si>
  <si>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</si>
  <si>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</si>
  <si>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Наименование</t>
  </si>
  <si>
    <t>2</t>
  </si>
  <si>
    <t>3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</si>
  <si>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</si>
  <si>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</si>
  <si>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</si>
  <si>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</si>
  <si>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</si>
  <si>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</si>
  <si>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</si>
  <si>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29 3 4204</t>
  </si>
  <si>
    <t>0100</t>
  </si>
  <si>
    <t>ОБЩЕГОСУДАРСТВЕННЫЕ ВОПРОСЫ</t>
  </si>
  <si>
    <t>Прочая закупка товаров, работ и услуг для государственных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</si>
  <si>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</si>
  <si>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</si>
  <si>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</si>
  <si>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</si>
  <si>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</si>
  <si>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</si>
  <si>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</si>
  <si>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</si>
  <si>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</si>
  <si>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</si>
  <si>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</si>
  <si>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</si>
  <si>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Другие вопросы в области национальной экономики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</si>
  <si>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</si>
  <si>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</si>
  <si>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</si>
  <si>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</si>
  <si>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</si>
  <si>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</si>
  <si>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</si>
  <si>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</si>
  <si>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</si>
  <si>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</si>
  <si>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Коммунальное  хозяйство</t>
  </si>
  <si>
    <t>КУЛЬТУРА, КИНЕМАТОГРАФИЯ</t>
  </si>
  <si>
    <t>Иные выплаты персоналу казенных учреждений, за исключением фонда оплаты труда</t>
  </si>
  <si>
    <t>23 3 2206</t>
  </si>
  <si>
    <t>Физическая культура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</si>
  <si>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</si>
  <si>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</si>
  <si>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</si>
  <si>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</si>
  <si>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</si>
  <si>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</si>
  <si>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</si>
  <si>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</si>
  <si>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</si>
  <si>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</si>
  <si>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Обеспечение деятельностиь подведомственных учреждений (Библиотека)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</si>
  <si>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</si>
  <si>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Муниципальная программа "Развитие муниципальной службы в муниципальном образовании"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</si>
  <si>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</si>
  <si>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</si>
  <si>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6</t>
  </si>
  <si>
    <t>ОБРАЗОВАНИЕ</t>
  </si>
  <si>
    <t>ФИЗИЧЕСКАЯ КУЛЬТУРА И СПОРТ</t>
  </si>
  <si>
    <t>Уплата прочих налогов, сборов и иных платежей</t>
  </si>
  <si>
    <t>870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</si>
  <si>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</si>
  <si>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Другие вопросы в области культуры и кинематографии</t>
  </si>
  <si>
    <t>28 0 4229</t>
  </si>
  <si>
    <t>Закупка товаров, работ и услуг в целях капитального ремонта государственного (муниципального) имущества</t>
  </si>
  <si>
    <t xml:space="preserve">Благоустройство  </t>
  </si>
  <si>
    <t>Рз, ПР</t>
  </si>
  <si>
    <t>4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</si>
  <si>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</si>
  <si>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</si>
  <si>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Оплата работ, услуг</t>
  </si>
  <si>
    <t>25 3 7026</t>
  </si>
  <si>
    <t>Прочие работы, услуги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</si>
  <si>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</si>
  <si>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29 3  7202</t>
  </si>
  <si>
    <t>Увеличение стоимости основных средств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</si>
  <si>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</si>
  <si>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23 3 7036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</si>
  <si>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</si>
  <si>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23 2 7036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</si>
  <si>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</si>
  <si>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</si>
  <si>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</si>
  <si>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24 2 7078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</si>
  <si>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 на 2016 год.</t>
  </si>
  <si>
    <t>Обеспечение деятельности администрации муниципальных образований</t>
  </si>
  <si>
    <t>29 0 00 00000</t>
  </si>
  <si>
    <t>29 2 00 00000</t>
  </si>
  <si>
    <t>20 1 00 00000</t>
  </si>
  <si>
    <t>20 1 01 42190</t>
  </si>
  <si>
    <t>29 2 01 22020</t>
  </si>
  <si>
    <t>29 2 01 22040</t>
  </si>
  <si>
    <t>29 2 01 62530</t>
  </si>
  <si>
    <t>29 2 01 62540</t>
  </si>
  <si>
    <t>29 2 01 62550</t>
  </si>
  <si>
    <t>29 2 01 62560</t>
  </si>
  <si>
    <t>29 2 01 71340</t>
  </si>
  <si>
    <t>29 2 01 62510</t>
  </si>
  <si>
    <t>29 2 01 62520</t>
  </si>
  <si>
    <t>29 3 00 00000</t>
  </si>
  <si>
    <t xml:space="preserve">Резервный фонд администрации муниципальных образований </t>
  </si>
  <si>
    <t>29 3 01 42010</t>
  </si>
  <si>
    <t xml:space="preserve">Непрограммные расходы </t>
  </si>
  <si>
    <t>29 3 01 42100</t>
  </si>
  <si>
    <t>29 3 01 51180</t>
  </si>
  <si>
    <t>31 3 01 51180</t>
  </si>
  <si>
    <t>29 3 01 42250</t>
  </si>
  <si>
    <t>29 3 01 42200</t>
  </si>
  <si>
    <t>28 0 00 00000</t>
  </si>
  <si>
    <t>28 0 01 42260</t>
  </si>
  <si>
    <t xml:space="preserve">Мероприятия в области строительства, архитектуры и градостроительства </t>
  </si>
  <si>
    <t>29 3 01 42340</t>
  </si>
  <si>
    <t>Мероприятия по землеустройству и землепользованию</t>
  </si>
  <si>
    <t>29 3 01 42350</t>
  </si>
  <si>
    <t>24 0 00 00000</t>
  </si>
  <si>
    <t>24 1 00 00000</t>
  </si>
  <si>
    <t xml:space="preserve">Подпрограмма "Переселение граждан из аварийного жилищного фонда" </t>
  </si>
  <si>
    <t xml:space="preserve">Подпрограмма "Капитальный ремонт многоквартирных домов"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</si>
  <si>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</si>
  <si>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</si>
  <si>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</si>
  <si>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24 1 01 42430</t>
  </si>
  <si>
    <t>26 1 01 42430</t>
  </si>
  <si>
    <t>24 4 01 42450</t>
  </si>
  <si>
    <t xml:space="preserve">Подпрограмма "Развитие инженерной и социальной инфраструктуры в районах массовой жилой застройки" </t>
  </si>
  <si>
    <t>24 2 00 00000</t>
  </si>
  <si>
    <t>24 2 01 00000</t>
  </si>
  <si>
    <t>24 2 01 42430</t>
  </si>
  <si>
    <t>25 0 00 00000</t>
  </si>
  <si>
    <t xml:space="preserve">Подпрограмма "Газификация  муниципального образования" </t>
  </si>
  <si>
    <t>25 2 00 00000</t>
  </si>
  <si>
    <t>25 2 01 00000</t>
  </si>
  <si>
    <t>25 2 01 42480</t>
  </si>
  <si>
    <t xml:space="preserve">Подпрограмма "Водоснабжение и водоотведение муниципального образования" </t>
  </si>
  <si>
    <t>25 3 00 00000</t>
  </si>
  <si>
    <t>25 3 01 00000</t>
  </si>
  <si>
    <t>Мероприятия по строительству и реконструкции объектов водоснабжения, водоотведения и очистки сточных вод</t>
  </si>
  <si>
    <t>25 3 01 42490</t>
  </si>
  <si>
    <t>26 0 00 00000</t>
  </si>
  <si>
    <t>26 0 01 00000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</si>
  <si>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</si>
  <si>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</si>
  <si>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</si>
  <si>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</si>
  <si>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</si>
  <si>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26 0 02 00000</t>
  </si>
  <si>
    <t xml:space="preserve">Мероприятия по охране окружающей среды </t>
  </si>
  <si>
    <t>26 0 02 42540</t>
  </si>
  <si>
    <t xml:space="preserve">Организация и содержание мест захоронения </t>
  </si>
  <si>
    <t>26 0 01 42550</t>
  </si>
  <si>
    <t>29 3 01 00000</t>
  </si>
  <si>
    <t>29 3 01 42770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</si>
  <si>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</si>
  <si>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</si>
  <si>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23 0 00 00000</t>
  </si>
  <si>
    <t xml:space="preserve">Подпрограмма "Организация культурно-досуговой деятельности на территории муниципального образования" </t>
  </si>
  <si>
    <t>23 1 00 00000</t>
  </si>
  <si>
    <t>23 1 01 00000</t>
  </si>
  <si>
    <t xml:space="preserve">Обеспечение деятельности муниципальных казенных учреждений </t>
  </si>
  <si>
    <t>23 1 01 22060</t>
  </si>
  <si>
    <t>25 1 01 22060</t>
  </si>
  <si>
    <t xml:space="preserve">Подпрограмма "Сохранение и развитие народной культуры и самодеятельного творчества" </t>
  </si>
  <si>
    <t>23 2 00 00000</t>
  </si>
  <si>
    <t>23 2 01 00000</t>
  </si>
  <si>
    <t>Обеспечение деятельности творческих коллективов муниципальных казенных учреждений</t>
  </si>
  <si>
    <t>23 2 01 22060</t>
  </si>
  <si>
    <t>Подпрограмма "Развитие и модернизация библиотечного дела в муниципальном образовании"</t>
  </si>
  <si>
    <t>23 3 00 00000</t>
  </si>
  <si>
    <t>23 3 01 00000</t>
  </si>
  <si>
    <t>23 3 01 22060</t>
  </si>
  <si>
    <t>23 3  01 22060</t>
  </si>
  <si>
    <t>23 1 01 42800</t>
  </si>
  <si>
    <t xml:space="preserve">Пенсии за выслугу лет и доплаты к пенсиям лицам, замещавшим муниципальные должности </t>
  </si>
  <si>
    <t>29 3 01 43010</t>
  </si>
  <si>
    <t>Подпрограмма "Развитие физической культуры в муниципальном образовании"</t>
  </si>
  <si>
    <t>23 4 00 00000</t>
  </si>
  <si>
    <t>23 4 01 00000</t>
  </si>
  <si>
    <t xml:space="preserve">Обеспечение деятельности  муниципальных  казенных учреждений </t>
  </si>
  <si>
    <t>23 4 01 22060</t>
  </si>
  <si>
    <t>24 4 01 22060</t>
  </si>
  <si>
    <t xml:space="preserve">Организация и проведение мероприятий и спортивных соревнований </t>
  </si>
  <si>
    <t>23 4 01 42850</t>
  </si>
  <si>
    <t>30 3 01 51180</t>
  </si>
  <si>
    <t>Капитальный ремонт и ремонт автомобильных дорог общего пользования местного значения</t>
  </si>
  <si>
    <t>28 0 02 70140</t>
  </si>
  <si>
    <t>Мероприятия по капитальному ремонту и ремонту дворовых территорий</t>
  </si>
  <si>
    <t>28 0 02 42290</t>
  </si>
  <si>
    <t>29 3 01 42030</t>
  </si>
  <si>
    <t>Уплата иных платежей</t>
  </si>
  <si>
    <t xml:space="preserve">Взнос на капитальный ремонт общего имущества многоквартирных домов региональному оператору </t>
  </si>
  <si>
    <t>29 3 01 42370</t>
  </si>
  <si>
    <t>Уточненный бюджетный план                        на 2016 год (тыс. руб.)</t>
  </si>
  <si>
    <t>Фактически исполнено на 01.04.2016 г. (тыс. руб.)</t>
  </si>
  <si>
    <t xml:space="preserve">Утверждено:     </t>
  </si>
  <si>
    <t xml:space="preserve">          Постановление администрации</t>
  </si>
  <si>
    <t xml:space="preserve">муниципального образования Мичуринское сельское поселение </t>
  </si>
  <si>
    <t xml:space="preserve">муниципального образования Приозерский муниципальный район </t>
  </si>
  <si>
    <t xml:space="preserve">Ленинградской области </t>
  </si>
  <si>
    <t>приложение № 7</t>
  </si>
  <si>
    <t>28 1 02 S0140</t>
  </si>
  <si>
    <t xml:space="preserve">Капитальный ремонт  и ремонт автомобильных дорог общего пользования местного значения </t>
  </si>
  <si>
    <r>
      <rPr>
        <b/>
        <i/>
        <sz val="11"/>
        <rFont val="Times New Roman"/>
        <family val="1"/>
      </rPr>
      <t>Уличное освещение</t>
    </r>
    <r>
      <rPr>
        <i/>
        <sz val="11"/>
        <rFont val="Times New Roman"/>
        <family val="1"/>
      </rPr>
      <t xml:space="preserve"> </t>
    </r>
  </si>
  <si>
    <t>Капитальные вложения в объекты государственной (муниципальной) собственности</t>
  </si>
  <si>
    <t>24 1 01 09502</t>
  </si>
  <si>
    <t>Бюджетные инвестиции на приобретение объектов недвижимого имущества в государственную (муниципальную) собственности</t>
  </si>
  <si>
    <t>24 1 01 09602</t>
  </si>
  <si>
    <t>24 1 01 S9602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</si>
  <si>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</si>
  <si>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 1 01 S4390</t>
  </si>
  <si>
    <t xml:space="preserve">Прочая закупка товаров, работ и услуг в целях создания комфортных условий проживания и отдыха населения в частном секторе </t>
  </si>
  <si>
    <t xml:space="preserve">                   от  11.04.2016г.  № 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</si>
</sst>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 vertical="top"/>
    </xf>
    <xf numFmtId="171" fontId="12" fillId="33" borderId="10" xfId="0" applyNumberFormat="1" applyFont="1" applyFill="1" applyBorder="1" applyAlignment="1">
      <alignment horizontal="center" vertical="top"/>
    </xf>
    <xf numFmtId="171" fontId="11" fillId="33" borderId="10" xfId="0" applyNumberFormat="1" applyFont="1" applyFill="1" applyBorder="1" applyAlignment="1">
      <alignment horizontal="center" vertical="top"/>
    </xf>
    <xf numFmtId="171" fontId="12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165" fontId="12" fillId="0" borderId="0" xfId="0" applyNumberFormat="1" applyFont="1" applyFill="1" applyAlignment="1">
      <alignment vertical="top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33" fillId="0" borderId="11" xfId="53" applyNumberFormat="1" applyFont="1" applyBorder="1" applyAlignment="1">
      <alignment horizontal="center" vertical="top" wrapText="1"/>
      <protection/>
    </xf>
    <xf numFmtId="165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top"/>
    </xf>
    <xf numFmtId="171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165" fontId="12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171" fontId="12" fillId="0" borderId="10" xfId="43" applyNumberFormat="1" applyFont="1" applyBorder="1" applyAlignment="1">
      <alignment horizontal="center" vertical="top"/>
    </xf>
    <xf numFmtId="171" fontId="11" fillId="0" borderId="10" xfId="43" applyNumberFormat="1" applyFont="1" applyBorder="1" applyAlignment="1">
      <alignment horizontal="center" vertical="top"/>
    </xf>
    <xf numFmtId="171" fontId="11" fillId="0" borderId="10" xfId="59" applyNumberFormat="1" applyFont="1" applyBorder="1" applyAlignment="1">
      <alignment horizontal="center" vertical="top"/>
    </xf>
    <xf numFmtId="165" fontId="11" fillId="33" borderId="10" xfId="0" applyNumberFormat="1" applyFont="1" applyFill="1" applyBorder="1" applyAlignment="1">
      <alignment horizontal="center" vertical="top"/>
    </xf>
    <xf numFmtId="0" fontId="34" fillId="33" borderId="10" xfId="0" applyFont="1" applyFill="1" applyBorder="1" applyAlignment="1">
      <alignment horizontal="center" vertical="top"/>
    </xf>
    <xf numFmtId="171" fontId="12" fillId="0" borderId="10" xfId="59" applyNumberFormat="1" applyFont="1" applyBorder="1" applyAlignment="1">
      <alignment horizontal="center" vertical="center"/>
    </xf>
    <xf numFmtId="171" fontId="12" fillId="0" borderId="10" xfId="0" applyNumberFormat="1" applyFont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171" fontId="12" fillId="33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34" fillId="33" borderId="10" xfId="0" applyFont="1" applyFill="1" applyBorder="1" applyAlignment="1">
      <alignment horizontal="left" vertical="top" wrapText="1"/>
    </xf>
    <xf numFmtId="164" fontId="35" fillId="33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wrapText="1"/>
    </xf>
    <xf numFmtId="0" fontId="37" fillId="0" borderId="10" xfId="0" applyFont="1" applyBorder="1" applyAlignment="1">
      <alignment horizontal="left" vertical="top" wrapText="1"/>
    </xf>
    <xf numFmtId="0" fontId="37" fillId="33" borderId="10" xfId="0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34" fillId="33" borderId="12" xfId="0" applyFont="1" applyFill="1" applyBorder="1" applyAlignment="1">
      <alignment horizontal="left" vertical="top" wrapText="1"/>
    </xf>
    <xf numFmtId="49" fontId="34" fillId="33" borderId="12" xfId="0" applyNumberFormat="1" applyFont="1" applyFill="1" applyBorder="1" applyAlignment="1">
      <alignment horizontal="left" vertical="top" wrapText="1"/>
    </xf>
    <xf numFmtId="0" fontId="35" fillId="33" borderId="10" xfId="0" applyFont="1" applyFill="1" applyBorder="1" applyAlignment="1">
      <alignment horizontal="left" vertical="top" wrapText="1"/>
    </xf>
    <xf numFmtId="49" fontId="34" fillId="33" borderId="10" xfId="0" applyNumberFormat="1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2;%20&#1055;&#1088;&#1080;&#1083;&#1086;&#1078;&#1077;&#1085;&#1080;&#1077;%205%20&#1087;&#1088;&#1086;&#1075;&#1088;&#1072;&#1084;&#1085;&#1072;&#1103;%20&#1089;&#1090;&#1088;&#1091;&#1082;&#1090;&#1091;&#1088;&#1072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ya\&#1086;&#1073;&#1097;&#1072;&#1103;%20&#1087;&#1072;&#1087;&#1082;&#1072;\&#1041;&#1091;&#1093;&#1075;&#1072;&#1083;&#1090;&#1077;&#1088;&#1080;&#1103;\&#1086;&#1082;%20&#1055;&#1088;&#1080;&#1083;&#1086;&#1078;&#1077;&#1085;&#1080;&#1077;%206%20&#1088;&#1072;&#1089;&#1093;&#1086;&#1076;&#1099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2;&#1080;&#1095;&#1091;&#1088;.&#1055;&#1077;&#1088;&#1077;&#1082;&#1086;&#1076;&#1080;&#1088;&#1086;&#1074;&#1086;&#1095;&#1085;&#1072;&#1103;%20&#1090;&#1072;&#1073;&#1083;&#1080;&#1094;&#1072;%20&#1050;&#1062;&#1057;&#1056;%202016%20&#1087;&#1086;&#1089;&#1077;&#1083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ирование расходов"/>
    </sheetNames>
    <sheetDataSet>
      <sheetData sheetId="0">
        <row r="153">
          <cell r="B153" t="str">
            <v>28 0 7013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</sheetNames>
    <sheetDataSet>
      <sheetData sheetId="0">
        <row r="16">
          <cell r="B16" t="str">
            <v>Обеспечение деятельности муниципальных служащих  администрации муниципальных образований</v>
          </cell>
        </row>
        <row r="20">
          <cell r="B20" t="str">
            <v>Обеспечение деятельности немуниципальных служащих  администрации муниципальных образований</v>
          </cell>
        </row>
        <row r="22">
          <cell r="B22" t="str">
            <v>Обеспечение деятельности  Главы администрации муниципальных образований</v>
          </cell>
          <cell r="D22" t="str">
            <v>29 2 01 22040</v>
          </cell>
        </row>
        <row r="24">
          <cell r="B24" t="str">
            <v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</v>
          </cell>
        </row>
        <row r="26">
          <cell r="B26" t="str">
            <v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v>
          </cell>
        </row>
        <row r="28">
          <cell r="B28" t="str">
            <v>Иные межбюджетные трансферты на исполнение полномочий поселений по утверждению генеральных планов поселения, правил землепользования и застройки</v>
          </cell>
        </row>
        <row r="30">
          <cell r="B30" t="str">
            <v>Иные межбюджетные трансферты на исполнение полномочий поселений в коммунальной сфере </v>
          </cell>
        </row>
        <row r="32">
          <cell r="B32" t="str">
            <v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v>
          </cell>
        </row>
        <row r="38">
          <cell r="B38" t="str">
            <v>Иные межбюджетные трансферты на исполнение полномочий поселений контрольно-счетного органа муниципальных образований </v>
          </cell>
        </row>
        <row r="40">
          <cell r="B40" t="str">
            <v>Иные межбюджетные трансферты на исполнение полномочий по кассовому обслуживанию бюджетов поселений </v>
          </cell>
        </row>
        <row r="50">
          <cell r="B50" t="str">
            <v>Оценка недвижимости, признание прав и регулирование отношений по государственной и муниципальной собственности </v>
          </cell>
        </row>
        <row r="61">
          <cell r="B61" t="str">
            <v>Осуществление первичного воинского учета на территориях, где отсутствуют военные комиссариаты </v>
          </cell>
        </row>
        <row r="68">
          <cell r="B68" t="str">
            <v>Предупреждение и ликвидация последствий чрезвычайных ситуаций и стихийных бедствий природного и техногенного характера</v>
          </cell>
        </row>
        <row r="73">
          <cell r="B73" t="str">
            <v>Функционирование органов в сфере национальной безопасности и правоохранительной деятельности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код. табл. ЦСР 15-16"/>
    </sheetNames>
    <sheetDataSet>
      <sheetData sheetId="0">
        <row r="39">
          <cell r="B39" t="str">
            <v>Подпрограмма "Организация культурно-досуговой деятельности на территории муниципального образования" </v>
          </cell>
        </row>
        <row r="40">
          <cell r="B40" t="str">
            <v>Основное мероприятие "Развитие культурно-досуговой деятельности"</v>
          </cell>
        </row>
        <row r="43">
          <cell r="B43" t="str">
            <v>Проведение культурно-досуговых мероприятий </v>
          </cell>
        </row>
        <row r="51">
          <cell r="B51" t="str">
            <v>Основное мероприятие "Поддержка творческих народных коллективов"</v>
          </cell>
        </row>
        <row r="56">
          <cell r="B56" t="str">
            <v>Основное мероприятие "Развитие и модернизация библиотек"</v>
          </cell>
        </row>
        <row r="57">
          <cell r="B57" t="str">
            <v>Обеспечение деятельности муниципальных казенных учреждений </v>
          </cell>
        </row>
        <row r="61">
          <cell r="B61" t="str">
            <v>Основное мероприятие "Организация и проведение официальных физкультурных мероприятий среди населения"</v>
          </cell>
        </row>
        <row r="76">
          <cell r="B76" t="str">
            <v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v>
          </cell>
        </row>
        <row r="77">
          <cell r="B77" t="str">
            <v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</v>
          </cell>
        </row>
        <row r="101">
          <cell r="B101" t="str">
            <v>Основное мероприятие "Организация газоснабжения"</v>
          </cell>
        </row>
        <row r="102">
          <cell r="B102" t="str">
            <v>Мероприятия по газификации</v>
          </cell>
        </row>
        <row r="108">
          <cell r="B108" t="str">
            <v>Основное мероприятие "Обеспечение населения коммунальными ресурсами (услугами) холодного водоснабжения и водоотведения"</v>
          </cell>
        </row>
        <row r="120">
          <cell r="B120" t="str">
            <v>Основное мероприятие "Совершенствование  системы благоустройства и санитарного содержания поселения"</v>
          </cell>
        </row>
        <row r="125">
          <cell r="B125" t="str">
            <v>"Основное мероприятие "Охрана окружающей среды"</v>
          </cell>
        </row>
        <row r="177">
          <cell r="B177" t="str">
            <v>Непрограммные расходы</v>
          </cell>
        </row>
        <row r="193">
          <cell r="B193" t="str">
            <v>Организация и проведение мероприятий для детей и молодежи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5"/>
  <sheetViews>
    <sheetView showGridLines="0" tabSelected="1" view="pageBreakPreview" zoomScale="90" zoomScaleSheetLayoutView="90" zoomScalePageLayoutView="0" workbookViewId="0" topLeftCell="A1">
      <selection activeCell="F10" sqref="F10"/>
    </sheetView>
  </sheetViews>
  <sheetFormatPr defaultColWidth="9.140625" defaultRowHeight="12.75"/>
  <cols>
    <col min="1" max="1" width="3.57421875" style="1" customWidth="1"/>
    <col min="2" max="2" width="54.8515625" style="63" customWidth="1"/>
    <col min="3" max="3" width="9.421875" style="63" customWidth="1"/>
    <col min="4" max="4" width="15.140625" style="64" customWidth="1"/>
    <col min="5" max="5" width="5.421875" style="64" customWidth="1"/>
    <col min="6" max="6" width="12.57421875" style="65" customWidth="1"/>
    <col min="7" max="7" width="13.57421875" style="65" customWidth="1"/>
    <col min="8" max="16384" width="9.140625" style="1" customWidth="1"/>
  </cols>
  <sheetData>
    <row r="1" spans="1:6" s="31" customFormat="1" ht="11.25" customHeight="1">
      <c r="A1" s="29"/>
      <c r="B1" s="30" t="s">
        <v>199</v>
      </c>
      <c r="C1" s="30"/>
      <c r="D1" s="30"/>
      <c r="E1" s="30"/>
      <c r="F1" s="30"/>
    </row>
    <row r="2" spans="1:6" s="31" customFormat="1" ht="12.75" customHeight="1">
      <c r="A2" s="30" t="s">
        <v>200</v>
      </c>
      <c r="B2" s="30"/>
      <c r="C2" s="30"/>
      <c r="D2" s="30"/>
      <c r="E2" s="30"/>
      <c r="F2" s="30"/>
    </row>
    <row r="3" spans="1:6" s="31" customFormat="1" ht="12.75" customHeight="1">
      <c r="A3" s="30" t="s">
        <v>201</v>
      </c>
      <c r="B3" s="30"/>
      <c r="C3" s="30"/>
      <c r="D3" s="30"/>
      <c r="E3" s="30"/>
      <c r="F3" s="30"/>
    </row>
    <row r="4" spans="1:6" s="31" customFormat="1" ht="11.25" customHeight="1">
      <c r="A4" s="30" t="s">
        <v>202</v>
      </c>
      <c r="B4" s="30"/>
      <c r="C4" s="30"/>
      <c r="D4" s="30"/>
      <c r="E4" s="30"/>
      <c r="F4" s="30"/>
    </row>
    <row r="5" spans="1:6" s="31" customFormat="1" ht="13.5" customHeight="1">
      <c r="A5" s="30" t="s">
        <v>203</v>
      </c>
      <c r="B5" s="30"/>
      <c r="C5" s="30"/>
      <c r="D5" s="30"/>
      <c r="E5" s="30"/>
      <c r="F5" s="30"/>
    </row>
    <row r="6" spans="1:6" s="31" customFormat="1" ht="15">
      <c r="A6" s="30" t="s">
        <v>216</v>
      </c>
      <c r="B6" s="30"/>
      <c r="C6" s="30"/>
      <c r="D6" s="30"/>
      <c r="E6" s="30"/>
      <c r="F6" s="30"/>
    </row>
    <row r="7" spans="1:6" s="31" customFormat="1" ht="15">
      <c r="A7" s="29"/>
      <c r="B7" s="30" t="s">
        <v>204</v>
      </c>
      <c r="C7" s="30"/>
      <c r="D7" s="30"/>
      <c r="E7" s="30"/>
      <c r="F7" s="30"/>
    </row>
    <row r="8" spans="2:7" s="3" customFormat="1" ht="56.25" customHeight="1" hidden="1">
      <c r="B8" s="38"/>
      <c r="C8" s="38"/>
      <c r="D8" s="38"/>
      <c r="E8" s="38"/>
      <c r="F8" s="38"/>
      <c r="G8" s="38"/>
    </row>
    <row r="9" spans="2:7" s="2" customFormat="1" ht="61.5" customHeight="1">
      <c r="B9" s="28" t="s">
        <v>90</v>
      </c>
      <c r="C9" s="28"/>
      <c r="D9" s="28"/>
      <c r="E9" s="28"/>
      <c r="F9" s="28"/>
      <c r="G9" s="39"/>
    </row>
    <row r="10" spans="1:7" s="5" customFormat="1" ht="85.5">
      <c r="A10" s="4"/>
      <c r="B10" s="40" t="s">
        <v>5</v>
      </c>
      <c r="C10" s="40" t="s">
        <v>72</v>
      </c>
      <c r="D10" s="41" t="s">
        <v>3</v>
      </c>
      <c r="E10" s="41" t="s">
        <v>4</v>
      </c>
      <c r="F10" s="42" t="s">
        <v>197</v>
      </c>
      <c r="G10" s="42" t="s">
        <v>198</v>
      </c>
    </row>
    <row r="11" spans="1:7" ht="15.75">
      <c r="A11" s="6">
        <v>1</v>
      </c>
      <c r="B11" s="43" t="s">
        <v>6</v>
      </c>
      <c r="C11" s="43" t="s">
        <v>7</v>
      </c>
      <c r="D11" s="43" t="s">
        <v>73</v>
      </c>
      <c r="E11" s="43" t="s">
        <v>8</v>
      </c>
      <c r="F11" s="43" t="s">
        <v>62</v>
      </c>
      <c r="G11" s="43"/>
    </row>
    <row r="12" spans="1:7" s="8" customFormat="1" ht="48" customHeight="1">
      <c r="A12" s="7" t="s">
        <v>60</v>
      </c>
      <c r="B12" s="66" t="s">
        <v>61</v>
      </c>
      <c r="C12" s="40"/>
      <c r="D12" s="43"/>
      <c r="E12" s="43"/>
      <c r="F12" s="44">
        <f>SUM(F13+F64+F73+F84+F105+F164+F171+F207+F213)+F201</f>
        <v>19271.598</v>
      </c>
      <c r="G12" s="44">
        <f>SUM(G13+G64+G73+G84+G105+G164+G171+G207+G213)+G201</f>
        <v>2072.4</v>
      </c>
    </row>
    <row r="13" spans="1:7" s="8" customFormat="1" ht="15" customHeight="1">
      <c r="A13" s="9"/>
      <c r="B13" s="66" t="s">
        <v>17</v>
      </c>
      <c r="C13" s="40" t="s">
        <v>16</v>
      </c>
      <c r="D13" s="40"/>
      <c r="E13" s="40"/>
      <c r="F13" s="42">
        <f>SUM(F14+F42+F49+F54)</f>
        <v>5387.398</v>
      </c>
      <c r="G13" s="42">
        <f>SUM(G14+G42+G49+G54)</f>
        <v>985.8000000000001</v>
      </c>
    </row>
    <row r="14" spans="1:7" s="8" customFormat="1" ht="49.5" customHeight="1">
      <c r="A14" s="9"/>
      <c r="B14" s="66" t="s">
        <v>13</v>
      </c>
      <c r="C14" s="40" t="s">
        <v>33</v>
      </c>
      <c r="D14" s="40"/>
      <c r="E14" s="40"/>
      <c r="F14" s="42">
        <f>+F15+F17</f>
        <v>4942.7</v>
      </c>
      <c r="G14" s="42">
        <f>+G15+G17</f>
        <v>911.2</v>
      </c>
    </row>
    <row r="15" spans="1:7" s="8" customFormat="1" ht="36.75" customHeight="1">
      <c r="A15" s="9"/>
      <c r="B15" s="66" t="s">
        <v>59</v>
      </c>
      <c r="C15" s="40" t="s">
        <v>33</v>
      </c>
      <c r="D15" s="40" t="s">
        <v>94</v>
      </c>
      <c r="E15" s="40"/>
      <c r="F15" s="42">
        <f>+F16</f>
        <v>50</v>
      </c>
      <c r="G15" s="42">
        <f>+G16</f>
        <v>0</v>
      </c>
    </row>
    <row r="16" spans="1:7" s="11" customFormat="1" ht="45">
      <c r="A16" s="10"/>
      <c r="B16" s="67" t="s">
        <v>58</v>
      </c>
      <c r="C16" s="25">
        <v>104</v>
      </c>
      <c r="D16" s="21" t="s">
        <v>95</v>
      </c>
      <c r="E16" s="21">
        <v>244</v>
      </c>
      <c r="F16" s="45">
        <v>50</v>
      </c>
      <c r="G16" s="45">
        <v>0</v>
      </c>
    </row>
    <row r="17" spans="1:7" s="8" customFormat="1" ht="28.5">
      <c r="A17" s="9"/>
      <c r="B17" s="66" t="s">
        <v>91</v>
      </c>
      <c r="C17" s="46">
        <v>104</v>
      </c>
      <c r="D17" s="47" t="s">
        <v>92</v>
      </c>
      <c r="E17" s="22"/>
      <c r="F17" s="48">
        <f>SUM(F18)</f>
        <v>4892.7</v>
      </c>
      <c r="G17" s="48">
        <f>SUM(G18)</f>
        <v>911.2</v>
      </c>
    </row>
    <row r="18" spans="1:7" s="13" customFormat="1" ht="29.25" customHeight="1">
      <c r="A18" s="12"/>
      <c r="B18" s="68" t="s">
        <v>10</v>
      </c>
      <c r="C18" s="46">
        <v>104</v>
      </c>
      <c r="D18" s="47" t="s">
        <v>93</v>
      </c>
      <c r="E18" s="49"/>
      <c r="F18" s="48">
        <f>SUM(F19+F24+F27+F30+F32+F34+F36+F38)</f>
        <v>4892.7</v>
      </c>
      <c r="G18" s="48">
        <f>SUM(G19+G24+G27+G30+G32+G34+G36+G38)</f>
        <v>911.2</v>
      </c>
    </row>
    <row r="19" spans="1:7" s="15" customFormat="1" ht="29.25" customHeight="1">
      <c r="A19" s="14"/>
      <c r="B19" s="69" t="str">
        <f>'[2]Приложение 6'!$B$16</f>
        <v>Обеспечение деятельности муниципальных служащих  администрации муниципальных образований</v>
      </c>
      <c r="C19" s="27">
        <v>104</v>
      </c>
      <c r="D19" s="22" t="str">
        <f>'[1]Планирование расходов'!$B$153</f>
        <v>28 0 7013</v>
      </c>
      <c r="E19" s="50"/>
      <c r="F19" s="51">
        <f>+F20+F22+F23+F21</f>
        <v>3289</v>
      </c>
      <c r="G19" s="51">
        <f>+G20+G22+G23+G21</f>
        <v>682.9000000000001</v>
      </c>
    </row>
    <row r="20" spans="1:7" s="8" customFormat="1" ht="30.75" customHeight="1">
      <c r="A20" s="9"/>
      <c r="B20" s="70" t="s">
        <v>124</v>
      </c>
      <c r="C20" s="27">
        <v>104</v>
      </c>
      <c r="D20" s="22" t="str">
        <f>'[1]Планирование расходов'!$B$153</f>
        <v>28 0 7013</v>
      </c>
      <c r="E20" s="22">
        <v>121</v>
      </c>
      <c r="F20" s="51">
        <v>1675.2</v>
      </c>
      <c r="G20" s="51">
        <v>337.1</v>
      </c>
    </row>
    <row r="21" spans="1:7" s="8" customFormat="1" ht="48" customHeight="1">
      <c r="A21" s="9"/>
      <c r="B21" s="70" t="s">
        <v>125</v>
      </c>
      <c r="C21" s="27">
        <v>104</v>
      </c>
      <c r="D21" s="22" t="str">
        <f>'[1]Планирование расходов'!$B$153</f>
        <v>28 0 7013</v>
      </c>
      <c r="E21" s="22">
        <v>129</v>
      </c>
      <c r="F21" s="51">
        <v>724.8</v>
      </c>
      <c r="G21" s="51">
        <v>127.5</v>
      </c>
    </row>
    <row r="22" spans="1:7" s="8" customFormat="1" ht="19.5" customHeight="1">
      <c r="A22" s="9"/>
      <c r="B22" s="70" t="s">
        <v>18</v>
      </c>
      <c r="C22" s="27">
        <v>104</v>
      </c>
      <c r="D22" s="22" t="str">
        <f>'[1]Планирование расходов'!$B$153</f>
        <v>28 0 7013</v>
      </c>
      <c r="E22" s="22">
        <v>244</v>
      </c>
      <c r="F22" s="51">
        <f>487.9+400.1</f>
        <v>888</v>
      </c>
      <c r="G22" s="51">
        <v>218.3</v>
      </c>
    </row>
    <row r="23" spans="1:7" s="17" customFormat="1" ht="14.25" customHeight="1">
      <c r="A23" s="16"/>
      <c r="B23" s="70" t="s">
        <v>65</v>
      </c>
      <c r="C23" s="27">
        <v>104</v>
      </c>
      <c r="D23" s="22" t="str">
        <f>'[1]Планирование расходов'!$B$153</f>
        <v>28 0 7013</v>
      </c>
      <c r="E23" s="22">
        <v>852</v>
      </c>
      <c r="F23" s="51">
        <v>1</v>
      </c>
      <c r="G23" s="51">
        <v>0</v>
      </c>
    </row>
    <row r="24" spans="1:7" s="8" customFormat="1" ht="28.5" customHeight="1">
      <c r="A24" s="9"/>
      <c r="B24" s="69" t="str">
        <f>'[2]Приложение 6'!$B$20</f>
        <v>Обеспечение деятельности немуниципальных служащих  администрации муниципальных образований</v>
      </c>
      <c r="C24" s="27">
        <v>104</v>
      </c>
      <c r="D24" s="22" t="s">
        <v>96</v>
      </c>
      <c r="E24" s="50"/>
      <c r="F24" s="51">
        <f>F25+F26</f>
        <v>340</v>
      </c>
      <c r="G24" s="51">
        <v>22.8</v>
      </c>
    </row>
    <row r="25" spans="1:7" s="17" customFormat="1" ht="15" customHeight="1">
      <c r="A25" s="16"/>
      <c r="B25" s="70" t="s">
        <v>124</v>
      </c>
      <c r="C25" s="27">
        <v>104</v>
      </c>
      <c r="D25" s="22" t="s">
        <v>96</v>
      </c>
      <c r="E25" s="22">
        <v>121</v>
      </c>
      <c r="F25" s="51">
        <v>237.3</v>
      </c>
      <c r="G25" s="51">
        <v>18.1</v>
      </c>
    </row>
    <row r="26" spans="1:7" s="17" customFormat="1" ht="32.25" customHeight="1">
      <c r="A26" s="16"/>
      <c r="B26" s="70" t="s">
        <v>125</v>
      </c>
      <c r="C26" s="27">
        <v>104</v>
      </c>
      <c r="D26" s="22" t="s">
        <v>96</v>
      </c>
      <c r="E26" s="22">
        <v>129</v>
      </c>
      <c r="F26" s="51">
        <v>102.7</v>
      </c>
      <c r="G26" s="51">
        <v>4.7</v>
      </c>
    </row>
    <row r="27" spans="1:7" s="8" customFormat="1" ht="27.75" customHeight="1">
      <c r="A27" s="9"/>
      <c r="B27" s="69" t="str">
        <f>'[2]Приложение 6'!$B$22</f>
        <v>Обеспечение деятельности  Главы администрации муниципальных образований</v>
      </c>
      <c r="C27" s="27">
        <v>104</v>
      </c>
      <c r="D27" s="22" t="str">
        <f>'[2]Приложение 6'!$D$22</f>
        <v>29 2 01 22040</v>
      </c>
      <c r="E27" s="50"/>
      <c r="F27" s="51">
        <f>F28+F29</f>
        <v>760</v>
      </c>
      <c r="G27" s="51">
        <v>135</v>
      </c>
    </row>
    <row r="28" spans="1:7" s="17" customFormat="1" ht="15" customHeight="1">
      <c r="A28" s="16"/>
      <c r="B28" s="70" t="s">
        <v>124</v>
      </c>
      <c r="C28" s="27">
        <v>104</v>
      </c>
      <c r="D28" s="22" t="s">
        <v>97</v>
      </c>
      <c r="E28" s="22">
        <v>121</v>
      </c>
      <c r="F28" s="51">
        <v>530.5</v>
      </c>
      <c r="G28" s="51">
        <v>104.4</v>
      </c>
    </row>
    <row r="29" spans="1:7" s="17" customFormat="1" ht="35.25" customHeight="1">
      <c r="A29" s="16"/>
      <c r="B29" s="70" t="s">
        <v>125</v>
      </c>
      <c r="C29" s="27">
        <v>104</v>
      </c>
      <c r="D29" s="22" t="str">
        <f>$D$28</f>
        <v>29 2 01 22040</v>
      </c>
      <c r="E29" s="22">
        <v>129</v>
      </c>
      <c r="F29" s="51">
        <v>229.5</v>
      </c>
      <c r="G29" s="51">
        <v>104.4</v>
      </c>
    </row>
    <row r="30" spans="1:7" s="8" customFormat="1" ht="42.75" customHeight="1">
      <c r="A30" s="9"/>
      <c r="B30" s="71" t="str">
        <f>'[2]Приложение 6'!$B$24</f>
        <v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</v>
      </c>
      <c r="C30" s="27">
        <v>104</v>
      </c>
      <c r="D30" s="22" t="s">
        <v>98</v>
      </c>
      <c r="E30" s="50"/>
      <c r="F30" s="51">
        <f>F31</f>
        <v>19.3</v>
      </c>
      <c r="G30" s="51">
        <f>G31</f>
        <v>0</v>
      </c>
    </row>
    <row r="31" spans="1:7" s="17" customFormat="1" ht="14.25" customHeight="1">
      <c r="A31" s="16"/>
      <c r="B31" s="72" t="s">
        <v>20</v>
      </c>
      <c r="C31" s="27">
        <v>104</v>
      </c>
      <c r="D31" s="22" t="s">
        <v>98</v>
      </c>
      <c r="E31" s="22">
        <v>540</v>
      </c>
      <c r="F31" s="51">
        <v>19.3</v>
      </c>
      <c r="G31" s="51">
        <v>0</v>
      </c>
    </row>
    <row r="32" spans="1:7" s="8" customFormat="1" ht="60" customHeight="1">
      <c r="A32" s="9"/>
      <c r="B32" s="71" t="str">
        <f>'[2]Приложение 6'!$B$26</f>
        <v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v>
      </c>
      <c r="C32" s="27">
        <v>104</v>
      </c>
      <c r="D32" s="22" t="s">
        <v>99</v>
      </c>
      <c r="E32" s="50"/>
      <c r="F32" s="51">
        <f>+F33</f>
        <v>3</v>
      </c>
      <c r="G32" s="51">
        <f>+G33</f>
        <v>1.5</v>
      </c>
    </row>
    <row r="33" spans="1:7" s="17" customFormat="1" ht="15">
      <c r="A33" s="16"/>
      <c r="B33" s="72" t="s">
        <v>20</v>
      </c>
      <c r="C33" s="27">
        <v>104</v>
      </c>
      <c r="D33" s="22" t="s">
        <v>99</v>
      </c>
      <c r="E33" s="22">
        <v>540</v>
      </c>
      <c r="F33" s="51">
        <v>3</v>
      </c>
      <c r="G33" s="51">
        <v>1.5</v>
      </c>
    </row>
    <row r="34" spans="1:7" s="8" customFormat="1" ht="38.25" customHeight="1">
      <c r="A34" s="9"/>
      <c r="B34" s="71" t="str">
        <f>'[2]Приложение 6'!$B$28</f>
        <v>Иные межбюджетные трансферты на исполнение полномочий поселений по утверждению генеральных планов поселения, правил землепользования и застройки</v>
      </c>
      <c r="C34" s="27">
        <v>104</v>
      </c>
      <c r="D34" s="22" t="s">
        <v>100</v>
      </c>
      <c r="E34" s="50"/>
      <c r="F34" s="51">
        <f>+F35</f>
        <v>10.4</v>
      </c>
      <c r="G34" s="51">
        <f>+G35</f>
        <v>0</v>
      </c>
    </row>
    <row r="35" spans="1:7" s="17" customFormat="1" ht="24.75" customHeight="1">
      <c r="A35" s="16"/>
      <c r="B35" s="72" t="s">
        <v>20</v>
      </c>
      <c r="C35" s="27">
        <v>104</v>
      </c>
      <c r="D35" s="22" t="s">
        <v>100</v>
      </c>
      <c r="E35" s="22">
        <v>540</v>
      </c>
      <c r="F35" s="51">
        <v>10.4</v>
      </c>
      <c r="G35" s="51">
        <v>0</v>
      </c>
    </row>
    <row r="36" spans="1:7" s="8" customFormat="1" ht="32.25" customHeight="1">
      <c r="A36" s="9"/>
      <c r="B36" s="71" t="str">
        <f>'[2]Приложение 6'!$B$30</f>
        <v>Иные межбюджетные трансферты на исполнение полномочий поселений в коммунальной сфере </v>
      </c>
      <c r="C36" s="27">
        <v>104</v>
      </c>
      <c r="D36" s="22" t="s">
        <v>101</v>
      </c>
      <c r="E36" s="50"/>
      <c r="F36" s="51">
        <f>+F37</f>
        <v>3</v>
      </c>
      <c r="G36" s="51">
        <f>+G37</f>
        <v>1.5</v>
      </c>
    </row>
    <row r="37" spans="1:7" s="17" customFormat="1" ht="14.25" customHeight="1">
      <c r="A37" s="16"/>
      <c r="B37" s="72" t="s">
        <v>20</v>
      </c>
      <c r="C37" s="27">
        <v>104</v>
      </c>
      <c r="D37" s="22" t="s">
        <v>101</v>
      </c>
      <c r="E37" s="22">
        <v>540</v>
      </c>
      <c r="F37" s="51">
        <v>3</v>
      </c>
      <c r="G37" s="51">
        <v>1.5</v>
      </c>
    </row>
    <row r="38" spans="1:7" s="8" customFormat="1" ht="67.5" customHeight="1">
      <c r="A38" s="9"/>
      <c r="B38" s="71" t="str">
        <f>'[2]Приложение 6'!$B$32</f>
        <v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v>
      </c>
      <c r="C38" s="27">
        <v>113</v>
      </c>
      <c r="D38" s="22" t="s">
        <v>102</v>
      </c>
      <c r="E38" s="50"/>
      <c r="F38" s="51">
        <f>+F39+F41+F40</f>
        <v>468</v>
      </c>
      <c r="G38" s="51">
        <f>+G39+G41+G40</f>
        <v>67.5</v>
      </c>
    </row>
    <row r="39" spans="1:7" s="8" customFormat="1" ht="30">
      <c r="A39" s="9"/>
      <c r="B39" s="70" t="s">
        <v>124</v>
      </c>
      <c r="C39" s="27">
        <v>113</v>
      </c>
      <c r="D39" s="22" t="s">
        <v>102</v>
      </c>
      <c r="E39" s="22">
        <v>121</v>
      </c>
      <c r="F39" s="51">
        <v>291.8</v>
      </c>
      <c r="G39" s="51">
        <v>53.7</v>
      </c>
    </row>
    <row r="40" spans="1:7" s="8" customFormat="1" ht="53.25" customHeight="1">
      <c r="A40" s="9"/>
      <c r="B40" s="70" t="s">
        <v>125</v>
      </c>
      <c r="C40" s="27">
        <v>113</v>
      </c>
      <c r="D40" s="22" t="str">
        <f>$D$38</f>
        <v>29 2 01 71340</v>
      </c>
      <c r="E40" s="22">
        <v>129</v>
      </c>
      <c r="F40" s="51">
        <v>126.2</v>
      </c>
      <c r="G40" s="51">
        <v>13.8</v>
      </c>
    </row>
    <row r="41" spans="1:7" s="13" customFormat="1" ht="39" customHeight="1">
      <c r="A41" s="12"/>
      <c r="B41" s="32" t="s">
        <v>1</v>
      </c>
      <c r="C41" s="27">
        <v>113</v>
      </c>
      <c r="D41" s="22" t="str">
        <f>$D$38</f>
        <v>29 2 01 71340</v>
      </c>
      <c r="E41" s="22">
        <v>244</v>
      </c>
      <c r="F41" s="51">
        <v>50</v>
      </c>
      <c r="G41" s="51">
        <v>0</v>
      </c>
    </row>
    <row r="42" spans="1:7" s="8" customFormat="1" ht="42.75">
      <c r="A42" s="20"/>
      <c r="B42" s="73" t="s">
        <v>19</v>
      </c>
      <c r="C42" s="46">
        <v>106</v>
      </c>
      <c r="D42" s="49"/>
      <c r="E42" s="49"/>
      <c r="F42" s="48">
        <f>+F43</f>
        <v>264.5</v>
      </c>
      <c r="G42" s="48">
        <f>+G43</f>
        <v>74.6</v>
      </c>
    </row>
    <row r="43" spans="1:7" s="15" customFormat="1" ht="30">
      <c r="A43" s="14"/>
      <c r="B43" s="74" t="s">
        <v>32</v>
      </c>
      <c r="C43" s="27">
        <v>106</v>
      </c>
      <c r="D43" s="22" t="s">
        <v>92</v>
      </c>
      <c r="E43" s="22"/>
      <c r="F43" s="51">
        <f>+F44</f>
        <v>264.5</v>
      </c>
      <c r="G43" s="51">
        <f>+G44</f>
        <v>74.6</v>
      </c>
    </row>
    <row r="44" spans="1:7" s="17" customFormat="1" ht="33" customHeight="1">
      <c r="A44" s="16"/>
      <c r="B44" s="75" t="s">
        <v>10</v>
      </c>
      <c r="C44" s="27">
        <v>106</v>
      </c>
      <c r="D44" s="22" t="s">
        <v>93</v>
      </c>
      <c r="E44" s="50"/>
      <c r="F44" s="51">
        <f>+F45+F47</f>
        <v>264.5</v>
      </c>
      <c r="G44" s="51">
        <f>+G45+G47</f>
        <v>74.6</v>
      </c>
    </row>
    <row r="45" spans="1:7" s="8" customFormat="1" ht="34.5" customHeight="1">
      <c r="A45" s="9"/>
      <c r="B45" s="69" t="str">
        <f>'[2]Приложение 6'!$B$38</f>
        <v>Иные межбюджетные трансферты на исполнение полномочий поселений контрольно-счетного органа муниципальных образований </v>
      </c>
      <c r="C45" s="27">
        <v>106</v>
      </c>
      <c r="D45" s="22" t="s">
        <v>103</v>
      </c>
      <c r="E45" s="50"/>
      <c r="F45" s="51">
        <f>+F46</f>
        <v>34</v>
      </c>
      <c r="G45" s="51">
        <f>+G46</f>
        <v>17</v>
      </c>
    </row>
    <row r="46" spans="1:7" s="17" customFormat="1" ht="16.5" customHeight="1">
      <c r="A46" s="16"/>
      <c r="B46" s="72" t="s">
        <v>20</v>
      </c>
      <c r="C46" s="27">
        <v>106</v>
      </c>
      <c r="D46" s="22" t="s">
        <v>103</v>
      </c>
      <c r="E46" s="22">
        <v>540</v>
      </c>
      <c r="F46" s="51">
        <v>34</v>
      </c>
      <c r="G46" s="51">
        <v>17</v>
      </c>
    </row>
    <row r="47" spans="1:7" s="8" customFormat="1" ht="45">
      <c r="A47" s="9"/>
      <c r="B47" s="76" t="str">
        <f>'[2]Приложение 6'!$B$40</f>
        <v>Иные межбюджетные трансферты на исполнение полномочий по кассовому обслуживанию бюджетов поселений </v>
      </c>
      <c r="C47" s="27">
        <v>106</v>
      </c>
      <c r="D47" s="22" t="s">
        <v>104</v>
      </c>
      <c r="E47" s="50"/>
      <c r="F47" s="51">
        <f>+F48</f>
        <v>230.5</v>
      </c>
      <c r="G47" s="51">
        <f>+G48</f>
        <v>57.6</v>
      </c>
    </row>
    <row r="48" spans="1:7" s="11" customFormat="1" ht="15">
      <c r="A48" s="10"/>
      <c r="B48" s="77" t="s">
        <v>20</v>
      </c>
      <c r="C48" s="27">
        <v>106</v>
      </c>
      <c r="D48" s="22" t="s">
        <v>104</v>
      </c>
      <c r="E48" s="22">
        <v>540</v>
      </c>
      <c r="F48" s="51">
        <v>230.5</v>
      </c>
      <c r="G48" s="51">
        <v>57.6</v>
      </c>
    </row>
    <row r="49" spans="1:7" s="8" customFormat="1" ht="15">
      <c r="A49" s="9"/>
      <c r="B49" s="78" t="s">
        <v>2</v>
      </c>
      <c r="C49" s="46">
        <v>111</v>
      </c>
      <c r="D49" s="22"/>
      <c r="E49" s="22"/>
      <c r="F49" s="48">
        <f>+F50</f>
        <v>30</v>
      </c>
      <c r="G49" s="48">
        <f>+G50</f>
        <v>0</v>
      </c>
    </row>
    <row r="50" spans="1:7" s="8" customFormat="1" ht="34.5" customHeight="1">
      <c r="A50" s="9"/>
      <c r="B50" s="74" t="s">
        <v>32</v>
      </c>
      <c r="C50" s="27">
        <v>111</v>
      </c>
      <c r="D50" s="22" t="s">
        <v>92</v>
      </c>
      <c r="E50" s="22"/>
      <c r="F50" s="51">
        <f>+F51</f>
        <v>30</v>
      </c>
      <c r="G50" s="51">
        <f>+G51</f>
        <v>0</v>
      </c>
    </row>
    <row r="51" spans="1:7" s="8" customFormat="1" ht="42" customHeight="1">
      <c r="A51" s="9"/>
      <c r="B51" s="79" t="s">
        <v>9</v>
      </c>
      <c r="C51" s="27">
        <v>111</v>
      </c>
      <c r="D51" s="22" t="s">
        <v>105</v>
      </c>
      <c r="E51" s="50"/>
      <c r="F51" s="51">
        <f>+F52</f>
        <v>30</v>
      </c>
      <c r="G51" s="51">
        <f>+G52</f>
        <v>0</v>
      </c>
    </row>
    <row r="52" spans="1:7" s="8" customFormat="1" ht="33.75" customHeight="1">
      <c r="A52" s="9"/>
      <c r="B52" s="80" t="s">
        <v>106</v>
      </c>
      <c r="C52" s="27">
        <v>111</v>
      </c>
      <c r="D52" s="22" t="s">
        <v>107</v>
      </c>
      <c r="E52" s="22"/>
      <c r="F52" s="51">
        <f>+F53</f>
        <v>30</v>
      </c>
      <c r="G52" s="51">
        <f>+G53</f>
        <v>0</v>
      </c>
    </row>
    <row r="53" spans="1:7" s="8" customFormat="1" ht="15">
      <c r="A53" s="9"/>
      <c r="B53" s="32" t="s">
        <v>14</v>
      </c>
      <c r="C53" s="27">
        <v>111</v>
      </c>
      <c r="D53" s="22" t="s">
        <v>107</v>
      </c>
      <c r="E53" s="52" t="s">
        <v>66</v>
      </c>
      <c r="F53" s="51">
        <v>30</v>
      </c>
      <c r="G53" s="51">
        <v>0</v>
      </c>
    </row>
    <row r="54" spans="1:7" s="8" customFormat="1" ht="15">
      <c r="A54" s="9"/>
      <c r="B54" s="81" t="s">
        <v>0</v>
      </c>
      <c r="C54" s="46">
        <v>113</v>
      </c>
      <c r="D54" s="22"/>
      <c r="E54" s="22"/>
      <c r="F54" s="48">
        <f>+F55</f>
        <v>150.198</v>
      </c>
      <c r="G54" s="48">
        <f>+G55</f>
        <v>0</v>
      </c>
    </row>
    <row r="55" spans="1:7" s="8" customFormat="1" ht="32.25" customHeight="1">
      <c r="A55" s="9"/>
      <c r="B55" s="74" t="s">
        <v>32</v>
      </c>
      <c r="C55" s="27">
        <v>113</v>
      </c>
      <c r="D55" s="22" t="str">
        <f>$D$50</f>
        <v>29 0 00 00000</v>
      </c>
      <c r="E55" s="22"/>
      <c r="F55" s="51">
        <f>+F56</f>
        <v>150.198</v>
      </c>
      <c r="G55" s="51">
        <f>+G56</f>
        <v>0</v>
      </c>
    </row>
    <row r="56" spans="1:7" s="8" customFormat="1" ht="17.25" customHeight="1">
      <c r="A56" s="9"/>
      <c r="B56" s="79" t="s">
        <v>108</v>
      </c>
      <c r="C56" s="27">
        <v>113</v>
      </c>
      <c r="D56" s="22" t="s">
        <v>105</v>
      </c>
      <c r="E56" s="50"/>
      <c r="F56" s="51">
        <f>F57+F61</f>
        <v>150.198</v>
      </c>
      <c r="G56" s="51">
        <f>G57+G61</f>
        <v>0</v>
      </c>
    </row>
    <row r="57" spans="1:7" s="8" customFormat="1" ht="32.25" customHeight="1">
      <c r="A57" s="9"/>
      <c r="B57" s="32" t="str">
        <f>'[2]Приложение 6'!$B$50</f>
        <v>Оценка недвижимости, признание прав и регулирование отношений по государственной и муниципальной собственности </v>
      </c>
      <c r="C57" s="53">
        <v>113</v>
      </c>
      <c r="D57" s="22" t="s">
        <v>193</v>
      </c>
      <c r="E57" s="22"/>
      <c r="F57" s="51">
        <f>+F58</f>
        <v>50</v>
      </c>
      <c r="G57" s="51">
        <f>+G58</f>
        <v>0</v>
      </c>
    </row>
    <row r="58" spans="1:7" s="8" customFormat="1" ht="27" customHeight="1">
      <c r="A58" s="9"/>
      <c r="B58" s="32" t="s">
        <v>1</v>
      </c>
      <c r="C58" s="53">
        <v>113</v>
      </c>
      <c r="D58" s="22" t="s">
        <v>193</v>
      </c>
      <c r="E58" s="22">
        <v>244</v>
      </c>
      <c r="F58" s="51">
        <v>50</v>
      </c>
      <c r="G58" s="51">
        <v>0</v>
      </c>
    </row>
    <row r="59" spans="1:7" s="8" customFormat="1" ht="60" hidden="1">
      <c r="A59" s="9"/>
      <c r="B59" s="80" t="s">
        <v>11</v>
      </c>
      <c r="C59" s="53">
        <v>113</v>
      </c>
      <c r="D59" s="22" t="s">
        <v>15</v>
      </c>
      <c r="E59" s="22"/>
      <c r="F59" s="51">
        <f>+F60</f>
        <v>0</v>
      </c>
      <c r="G59" s="51">
        <f>+G60</f>
        <v>1</v>
      </c>
    </row>
    <row r="60" spans="1:7" s="8" customFormat="1" ht="30" hidden="1">
      <c r="A60" s="9"/>
      <c r="B60" s="32" t="s">
        <v>1</v>
      </c>
      <c r="C60" s="53">
        <v>113</v>
      </c>
      <c r="D60" s="22" t="s">
        <v>15</v>
      </c>
      <c r="E60" s="22">
        <v>244</v>
      </c>
      <c r="F60" s="51">
        <v>0</v>
      </c>
      <c r="G60" s="51">
        <v>1</v>
      </c>
    </row>
    <row r="61" spans="1:7" s="8" customFormat="1" ht="45">
      <c r="A61" s="9"/>
      <c r="B61" s="32" t="s">
        <v>12</v>
      </c>
      <c r="C61" s="53">
        <v>113</v>
      </c>
      <c r="D61" s="22" t="s">
        <v>109</v>
      </c>
      <c r="E61" s="22"/>
      <c r="F61" s="51">
        <f>+F62+F63</f>
        <v>100.19800000000001</v>
      </c>
      <c r="G61" s="51">
        <f>+G62+G63</f>
        <v>0</v>
      </c>
    </row>
    <row r="62" spans="1:7" s="8" customFormat="1" ht="30">
      <c r="A62" s="9"/>
      <c r="B62" s="67" t="s">
        <v>1</v>
      </c>
      <c r="C62" s="53">
        <v>113</v>
      </c>
      <c r="D62" s="22" t="s">
        <v>109</v>
      </c>
      <c r="E62" s="22">
        <v>244</v>
      </c>
      <c r="F62" s="51">
        <f>97.2</f>
        <v>97.2</v>
      </c>
      <c r="G62" s="51">
        <v>0</v>
      </c>
    </row>
    <row r="63" spans="1:7" s="8" customFormat="1" ht="15">
      <c r="A63" s="9"/>
      <c r="B63" s="70" t="s">
        <v>65</v>
      </c>
      <c r="C63" s="53">
        <v>113</v>
      </c>
      <c r="D63" s="22" t="s">
        <v>109</v>
      </c>
      <c r="E63" s="22">
        <v>852</v>
      </c>
      <c r="F63" s="51">
        <v>2.998</v>
      </c>
      <c r="G63" s="51">
        <v>0</v>
      </c>
    </row>
    <row r="64" spans="1:7" s="8" customFormat="1" ht="14.25" customHeight="1">
      <c r="A64" s="9"/>
      <c r="B64" s="82" t="s">
        <v>21</v>
      </c>
      <c r="C64" s="54">
        <v>200</v>
      </c>
      <c r="D64" s="49"/>
      <c r="E64" s="49"/>
      <c r="F64" s="48">
        <f>+F65</f>
        <v>110.69999999999999</v>
      </c>
      <c r="G64" s="48">
        <f>+G65</f>
        <v>22.8</v>
      </c>
    </row>
    <row r="65" spans="1:7" s="8" customFormat="1" ht="14.25" customHeight="1">
      <c r="A65" s="9"/>
      <c r="B65" s="82" t="s">
        <v>22</v>
      </c>
      <c r="C65" s="54">
        <v>203</v>
      </c>
      <c r="D65" s="22"/>
      <c r="E65" s="22"/>
      <c r="F65" s="48">
        <f>+F66+F72</f>
        <v>110.69999999999999</v>
      </c>
      <c r="G65" s="48">
        <f>+G66+G72</f>
        <v>22.8</v>
      </c>
    </row>
    <row r="66" spans="1:7" s="8" customFormat="1" ht="36.75" customHeight="1">
      <c r="A66" s="9"/>
      <c r="B66" s="74" t="s">
        <v>32</v>
      </c>
      <c r="C66" s="53">
        <v>203</v>
      </c>
      <c r="D66" s="22" t="s">
        <v>92</v>
      </c>
      <c r="E66" s="22"/>
      <c r="F66" s="51">
        <f>+F67</f>
        <v>100.69999999999999</v>
      </c>
      <c r="G66" s="51">
        <f>+G67</f>
        <v>22.8</v>
      </c>
    </row>
    <row r="67" spans="1:7" s="8" customFormat="1" ht="30">
      <c r="A67" s="9"/>
      <c r="B67" s="83" t="s">
        <v>23</v>
      </c>
      <c r="C67" s="53">
        <v>203</v>
      </c>
      <c r="D67" s="22" t="s">
        <v>105</v>
      </c>
      <c r="E67" s="50"/>
      <c r="F67" s="51">
        <f>+F68</f>
        <v>100.69999999999999</v>
      </c>
      <c r="G67" s="51">
        <f>+G68</f>
        <v>22.8</v>
      </c>
    </row>
    <row r="68" spans="1:7" s="8" customFormat="1" ht="30" customHeight="1">
      <c r="A68" s="9"/>
      <c r="B68" s="32" t="str">
        <f>'[2]Приложение 6'!$B$61</f>
        <v>Осуществление первичного воинского учета на территориях, где отсутствуют военные комиссариаты </v>
      </c>
      <c r="C68" s="53">
        <v>203</v>
      </c>
      <c r="D68" s="22" t="s">
        <v>110</v>
      </c>
      <c r="E68" s="22"/>
      <c r="F68" s="51">
        <f>+F69+F70+F71</f>
        <v>100.69999999999999</v>
      </c>
      <c r="G68" s="51">
        <f>+G69+G70+G71</f>
        <v>22.8</v>
      </c>
    </row>
    <row r="69" spans="1:7" s="8" customFormat="1" ht="32.25" customHeight="1">
      <c r="A69" s="9"/>
      <c r="B69" s="70" t="s">
        <v>124</v>
      </c>
      <c r="C69" s="53">
        <v>203</v>
      </c>
      <c r="D69" s="22" t="s">
        <v>110</v>
      </c>
      <c r="E69" s="22">
        <v>121</v>
      </c>
      <c r="F69" s="51">
        <v>70.3</v>
      </c>
      <c r="G69" s="51">
        <v>17.5</v>
      </c>
    </row>
    <row r="70" spans="1:7" s="8" customFormat="1" ht="16.5" customHeight="1" hidden="1">
      <c r="A70" s="9"/>
      <c r="B70" s="32" t="s">
        <v>1</v>
      </c>
      <c r="C70" s="53">
        <v>204</v>
      </c>
      <c r="D70" s="22" t="s">
        <v>188</v>
      </c>
      <c r="E70" s="22">
        <v>244</v>
      </c>
      <c r="F70" s="51"/>
      <c r="G70" s="51"/>
    </row>
    <row r="71" spans="1:7" s="8" customFormat="1" ht="55.5" customHeight="1">
      <c r="A71" s="9"/>
      <c r="B71" s="70" t="s">
        <v>125</v>
      </c>
      <c r="C71" s="53">
        <v>205</v>
      </c>
      <c r="D71" s="22" t="s">
        <v>110</v>
      </c>
      <c r="E71" s="22">
        <v>129</v>
      </c>
      <c r="F71" s="51">
        <v>30.4</v>
      </c>
      <c r="G71" s="51">
        <v>5.3</v>
      </c>
    </row>
    <row r="72" spans="1:7" s="8" customFormat="1" ht="31.5" customHeight="1">
      <c r="A72" s="9"/>
      <c r="B72" s="32" t="s">
        <v>1</v>
      </c>
      <c r="C72" s="53">
        <v>203</v>
      </c>
      <c r="D72" s="22" t="s">
        <v>111</v>
      </c>
      <c r="E72" s="22">
        <v>244</v>
      </c>
      <c r="F72" s="51">
        <v>10</v>
      </c>
      <c r="G72" s="51">
        <v>0</v>
      </c>
    </row>
    <row r="73" spans="1:7" s="8" customFormat="1" ht="32.25" customHeight="1">
      <c r="A73" s="9"/>
      <c r="B73" s="81" t="s">
        <v>24</v>
      </c>
      <c r="C73" s="54">
        <v>300</v>
      </c>
      <c r="D73" s="49"/>
      <c r="E73" s="49"/>
      <c r="F73" s="48">
        <f>+F74+F79</f>
        <v>40</v>
      </c>
      <c r="G73" s="48">
        <f>+G74+G79</f>
        <v>0</v>
      </c>
    </row>
    <row r="74" spans="1:7" s="8" customFormat="1" ht="36" customHeight="1">
      <c r="A74" s="9"/>
      <c r="B74" s="81" t="s">
        <v>25</v>
      </c>
      <c r="C74" s="46">
        <v>309</v>
      </c>
      <c r="D74" s="22"/>
      <c r="E74" s="22"/>
      <c r="F74" s="48">
        <f>+F75</f>
        <v>20</v>
      </c>
      <c r="G74" s="48">
        <f>+G75</f>
        <v>0</v>
      </c>
    </row>
    <row r="75" spans="1:7" s="8" customFormat="1" ht="30.75" customHeight="1">
      <c r="A75" s="9"/>
      <c r="B75" s="74" t="s">
        <v>32</v>
      </c>
      <c r="C75" s="53">
        <v>309</v>
      </c>
      <c r="D75" s="22" t="s">
        <v>92</v>
      </c>
      <c r="E75" s="22"/>
      <c r="F75" s="51">
        <f>+F76</f>
        <v>20</v>
      </c>
      <c r="G75" s="51">
        <f>+G76</f>
        <v>0</v>
      </c>
    </row>
    <row r="76" spans="1:7" s="8" customFormat="1" ht="33.75" customHeight="1">
      <c r="A76" s="9"/>
      <c r="B76" s="71" t="s">
        <v>23</v>
      </c>
      <c r="C76" s="27">
        <v>309</v>
      </c>
      <c r="D76" s="22" t="s">
        <v>105</v>
      </c>
      <c r="E76" s="50"/>
      <c r="F76" s="51">
        <f>+F77</f>
        <v>20</v>
      </c>
      <c r="G76" s="51">
        <f>+G77</f>
        <v>0</v>
      </c>
    </row>
    <row r="77" spans="1:7" s="8" customFormat="1" ht="48.75" customHeight="1">
      <c r="A77" s="9"/>
      <c r="B77" s="84" t="str">
        <f>'[2]Приложение 6'!$B$68</f>
        <v>Предупреждение и ликвидация последствий чрезвычайных ситуаций и стихийных бедствий природного и техногенного характера</v>
      </c>
      <c r="C77" s="27">
        <v>309</v>
      </c>
      <c r="D77" s="22" t="s">
        <v>112</v>
      </c>
      <c r="E77" s="22"/>
      <c r="F77" s="51">
        <f>+F78</f>
        <v>20</v>
      </c>
      <c r="G77" s="51">
        <f>+G78</f>
        <v>0</v>
      </c>
    </row>
    <row r="78" spans="1:7" s="8" customFormat="1" ht="36" customHeight="1">
      <c r="A78" s="9"/>
      <c r="B78" s="32" t="s">
        <v>1</v>
      </c>
      <c r="C78" s="27">
        <v>309</v>
      </c>
      <c r="D78" s="22" t="s">
        <v>112</v>
      </c>
      <c r="E78" s="22">
        <v>244</v>
      </c>
      <c r="F78" s="51">
        <v>20</v>
      </c>
      <c r="G78" s="51">
        <v>0</v>
      </c>
    </row>
    <row r="79" spans="1:7" s="8" customFormat="1" ht="17.25" customHeight="1">
      <c r="A79" s="9"/>
      <c r="B79" s="81" t="s">
        <v>26</v>
      </c>
      <c r="C79" s="46">
        <v>310</v>
      </c>
      <c r="D79" s="22"/>
      <c r="E79" s="22"/>
      <c r="F79" s="48">
        <f>+F80</f>
        <v>20</v>
      </c>
      <c r="G79" s="48">
        <f>+G80</f>
        <v>0</v>
      </c>
    </row>
    <row r="80" spans="1:7" s="8" customFormat="1" ht="30.75" customHeight="1">
      <c r="A80" s="9"/>
      <c r="B80" s="74" t="s">
        <v>32</v>
      </c>
      <c r="C80" s="53">
        <v>310</v>
      </c>
      <c r="D80" s="22" t="s">
        <v>92</v>
      </c>
      <c r="E80" s="22"/>
      <c r="F80" s="51">
        <f>+F81</f>
        <v>20</v>
      </c>
      <c r="G80" s="51">
        <f>+G81</f>
        <v>0</v>
      </c>
    </row>
    <row r="81" spans="1:7" s="8" customFormat="1" ht="30">
      <c r="A81" s="9"/>
      <c r="B81" s="71" t="s">
        <v>23</v>
      </c>
      <c r="C81" s="27">
        <v>310</v>
      </c>
      <c r="D81" s="22" t="s">
        <v>105</v>
      </c>
      <c r="E81" s="50"/>
      <c r="F81" s="51">
        <f>+F82</f>
        <v>20</v>
      </c>
      <c r="G81" s="51">
        <f>+G82</f>
        <v>0</v>
      </c>
    </row>
    <row r="82" spans="1:7" s="8" customFormat="1" ht="34.5" customHeight="1">
      <c r="A82" s="9"/>
      <c r="B82" s="84" t="str">
        <f>'[2]Приложение 6'!$B$73</f>
        <v>Функционирование органов в сфере национальной безопасности и правоохранительной деятельности </v>
      </c>
      <c r="C82" s="27">
        <v>310</v>
      </c>
      <c r="D82" s="22" t="s">
        <v>113</v>
      </c>
      <c r="E82" s="22"/>
      <c r="F82" s="51">
        <f>+F83</f>
        <v>20</v>
      </c>
      <c r="G82" s="51">
        <f>+G83</f>
        <v>0</v>
      </c>
    </row>
    <row r="83" spans="1:7" s="11" customFormat="1" ht="30.75" customHeight="1">
      <c r="A83" s="10"/>
      <c r="B83" s="32" t="s">
        <v>1</v>
      </c>
      <c r="C83" s="27">
        <v>310</v>
      </c>
      <c r="D83" s="22" t="s">
        <v>113</v>
      </c>
      <c r="E83" s="22">
        <v>244</v>
      </c>
      <c r="F83" s="51">
        <v>20</v>
      </c>
      <c r="G83" s="51">
        <v>0</v>
      </c>
    </row>
    <row r="84" spans="1:7" s="11" customFormat="1" ht="14.25" customHeight="1">
      <c r="A84" s="10"/>
      <c r="B84" s="81" t="s">
        <v>27</v>
      </c>
      <c r="C84" s="55">
        <v>400</v>
      </c>
      <c r="D84" s="22"/>
      <c r="E84" s="22"/>
      <c r="F84" s="48">
        <f>+F85+F97</f>
        <v>3494</v>
      </c>
      <c r="G84" s="48">
        <f>+G85+G97</f>
        <v>260</v>
      </c>
    </row>
    <row r="85" spans="1:7" s="11" customFormat="1" ht="14.25" customHeight="1">
      <c r="A85" s="10"/>
      <c r="B85" s="82" t="s">
        <v>28</v>
      </c>
      <c r="C85" s="26">
        <v>409</v>
      </c>
      <c r="D85" s="21"/>
      <c r="E85" s="21"/>
      <c r="F85" s="56">
        <f>+F86+F94+F95</f>
        <v>3394</v>
      </c>
      <c r="G85" s="56">
        <f>+G86+G94+G95</f>
        <v>260</v>
      </c>
    </row>
    <row r="86" spans="1:7" s="11" customFormat="1" ht="31.5" customHeight="1">
      <c r="A86" s="10"/>
      <c r="B86" s="85" t="s">
        <v>49</v>
      </c>
      <c r="C86" s="25">
        <v>409</v>
      </c>
      <c r="D86" s="21" t="s">
        <v>114</v>
      </c>
      <c r="E86" s="57"/>
      <c r="F86" s="45">
        <f>+F87+F90+F92+F89</f>
        <v>2803.9</v>
      </c>
      <c r="G86" s="45">
        <f>+G87+G90+G92+G89</f>
        <v>260</v>
      </c>
    </row>
    <row r="87" spans="1:7" s="11" customFormat="1" ht="36" customHeight="1">
      <c r="A87" s="10"/>
      <c r="B87" s="77" t="s">
        <v>29</v>
      </c>
      <c r="C87" s="25">
        <v>409</v>
      </c>
      <c r="D87" s="21" t="s">
        <v>115</v>
      </c>
      <c r="E87" s="21"/>
      <c r="F87" s="45">
        <f>+F88</f>
        <v>1100</v>
      </c>
      <c r="G87" s="45">
        <f>+G88</f>
        <v>260</v>
      </c>
    </row>
    <row r="88" spans="1:7" s="11" customFormat="1" ht="30">
      <c r="A88" s="10"/>
      <c r="B88" s="67" t="s">
        <v>1</v>
      </c>
      <c r="C88" s="25">
        <v>409</v>
      </c>
      <c r="D88" s="21" t="s">
        <v>115</v>
      </c>
      <c r="E88" s="21">
        <v>244</v>
      </c>
      <c r="F88" s="45">
        <v>1100</v>
      </c>
      <c r="G88" s="45">
        <v>260</v>
      </c>
    </row>
    <row r="89" spans="1:7" s="11" customFormat="1" ht="30">
      <c r="A89" s="10"/>
      <c r="B89" s="35" t="s">
        <v>191</v>
      </c>
      <c r="C89" s="25">
        <v>409</v>
      </c>
      <c r="D89" s="22" t="s">
        <v>192</v>
      </c>
      <c r="E89" s="58"/>
      <c r="F89" s="51">
        <v>922.6</v>
      </c>
      <c r="G89" s="51">
        <v>0</v>
      </c>
    </row>
    <row r="90" spans="1:7" s="8" customFormat="1" ht="33.75" customHeight="1">
      <c r="A90" s="9"/>
      <c r="B90" s="32" t="s">
        <v>189</v>
      </c>
      <c r="C90" s="25">
        <v>409</v>
      </c>
      <c r="D90" s="22" t="s">
        <v>190</v>
      </c>
      <c r="E90" s="21"/>
      <c r="F90" s="45">
        <f>+F91</f>
        <v>781.3</v>
      </c>
      <c r="G90" s="45">
        <f>+G91</f>
        <v>0</v>
      </c>
    </row>
    <row r="91" spans="1:7" s="8" customFormat="1" ht="33" customHeight="1">
      <c r="A91" s="9"/>
      <c r="B91" s="86" t="s">
        <v>30</v>
      </c>
      <c r="C91" s="25">
        <v>409</v>
      </c>
      <c r="D91" s="22" t="s">
        <v>190</v>
      </c>
      <c r="E91" s="21">
        <v>244</v>
      </c>
      <c r="F91" s="45">
        <v>781.3</v>
      </c>
      <c r="G91" s="45">
        <v>0</v>
      </c>
    </row>
    <row r="92" spans="1:7" s="8" customFormat="1" ht="39" customHeight="1" hidden="1">
      <c r="A92" s="9"/>
      <c r="B92" s="67" t="s">
        <v>1</v>
      </c>
      <c r="C92" s="25">
        <v>409</v>
      </c>
      <c r="D92" s="33" t="s">
        <v>190</v>
      </c>
      <c r="E92" s="21"/>
      <c r="F92" s="45"/>
      <c r="G92" s="45"/>
    </row>
    <row r="93" spans="1:7" s="8" customFormat="1" ht="26.25" customHeight="1" hidden="1">
      <c r="A93" s="9"/>
      <c r="B93" s="32" t="s">
        <v>1</v>
      </c>
      <c r="C93" s="59">
        <v>409</v>
      </c>
      <c r="D93" s="33" t="s">
        <v>69</v>
      </c>
      <c r="E93" s="21">
        <v>244</v>
      </c>
      <c r="F93" s="45"/>
      <c r="G93" s="45"/>
    </row>
    <row r="94" spans="1:7" s="8" customFormat="1" ht="39.75" customHeight="1" hidden="1">
      <c r="A94" s="9"/>
      <c r="B94" s="32" t="s">
        <v>74</v>
      </c>
      <c r="C94" s="59">
        <v>409</v>
      </c>
      <c r="D94" s="33" t="s">
        <v>75</v>
      </c>
      <c r="E94" s="37">
        <v>244</v>
      </c>
      <c r="F94" s="60"/>
      <c r="G94" s="60"/>
    </row>
    <row r="95" spans="1:7" s="8" customFormat="1" ht="33" customHeight="1">
      <c r="A95" s="9"/>
      <c r="B95" s="32" t="s">
        <v>1</v>
      </c>
      <c r="C95" s="25">
        <v>409</v>
      </c>
      <c r="D95" s="22" t="s">
        <v>205</v>
      </c>
      <c r="E95" s="21"/>
      <c r="F95" s="34">
        <v>590.1</v>
      </c>
      <c r="G95" s="60">
        <v>0</v>
      </c>
    </row>
    <row r="96" spans="1:7" s="8" customFormat="1" ht="39.75" customHeight="1">
      <c r="A96" s="9"/>
      <c r="B96" s="35" t="s">
        <v>206</v>
      </c>
      <c r="C96" s="25">
        <v>409</v>
      </c>
      <c r="D96" s="22" t="s">
        <v>205</v>
      </c>
      <c r="E96" s="21">
        <v>244</v>
      </c>
      <c r="F96" s="36">
        <v>590.1</v>
      </c>
      <c r="G96" s="60">
        <v>0</v>
      </c>
    </row>
    <row r="97" spans="1:7" s="8" customFormat="1" ht="24" customHeight="1">
      <c r="A97" s="9"/>
      <c r="B97" s="81" t="s">
        <v>31</v>
      </c>
      <c r="C97" s="46">
        <v>412</v>
      </c>
      <c r="D97" s="22"/>
      <c r="E97" s="22"/>
      <c r="F97" s="48">
        <f>+F99+F98</f>
        <v>100</v>
      </c>
      <c r="G97" s="48">
        <f>+G99+G98</f>
        <v>0</v>
      </c>
    </row>
    <row r="98" spans="1:7" s="8" customFormat="1" ht="135" hidden="1">
      <c r="A98" s="9"/>
      <c r="B98" s="32" t="s">
        <v>88</v>
      </c>
      <c r="C98" s="27">
        <v>412</v>
      </c>
      <c r="D98" s="22" t="s">
        <v>89</v>
      </c>
      <c r="E98" s="22">
        <v>244</v>
      </c>
      <c r="F98" s="51"/>
      <c r="G98" s="51"/>
    </row>
    <row r="99" spans="1:7" s="8" customFormat="1" ht="31.5" customHeight="1">
      <c r="A99" s="9"/>
      <c r="B99" s="74" t="s">
        <v>32</v>
      </c>
      <c r="C99" s="27">
        <v>412</v>
      </c>
      <c r="D99" s="22" t="s">
        <v>92</v>
      </c>
      <c r="E99" s="22"/>
      <c r="F99" s="51">
        <f>+F100</f>
        <v>100</v>
      </c>
      <c r="G99" s="51">
        <f>+G100</f>
        <v>0</v>
      </c>
    </row>
    <row r="100" spans="1:7" s="11" customFormat="1" ht="30">
      <c r="A100" s="10"/>
      <c r="B100" s="71" t="s">
        <v>23</v>
      </c>
      <c r="C100" s="27">
        <v>412</v>
      </c>
      <c r="D100" s="22" t="s">
        <v>105</v>
      </c>
      <c r="E100" s="50"/>
      <c r="F100" s="51">
        <f>+F101+F103</f>
        <v>100</v>
      </c>
      <c r="G100" s="51">
        <f>+G101+G103</f>
        <v>0</v>
      </c>
    </row>
    <row r="101" spans="1:7" s="11" customFormat="1" ht="30">
      <c r="A101" s="10"/>
      <c r="B101" s="71" t="s">
        <v>116</v>
      </c>
      <c r="C101" s="27">
        <v>412</v>
      </c>
      <c r="D101" s="22" t="s">
        <v>117</v>
      </c>
      <c r="E101" s="50"/>
      <c r="F101" s="51">
        <f>+F102</f>
        <v>50</v>
      </c>
      <c r="G101" s="51">
        <f>+G102</f>
        <v>0</v>
      </c>
    </row>
    <row r="102" spans="1:7" s="11" customFormat="1" ht="33.75" customHeight="1">
      <c r="A102" s="10"/>
      <c r="B102" s="32" t="s">
        <v>1</v>
      </c>
      <c r="C102" s="27">
        <v>412</v>
      </c>
      <c r="D102" s="22" t="s">
        <v>117</v>
      </c>
      <c r="E102" s="22">
        <v>244</v>
      </c>
      <c r="F102" s="51">
        <v>50</v>
      </c>
      <c r="G102" s="51">
        <v>0</v>
      </c>
    </row>
    <row r="103" spans="1:7" s="11" customFormat="1" ht="22.5" customHeight="1">
      <c r="A103" s="10"/>
      <c r="B103" s="71" t="s">
        <v>118</v>
      </c>
      <c r="C103" s="27">
        <v>412</v>
      </c>
      <c r="D103" s="22" t="s">
        <v>119</v>
      </c>
      <c r="E103" s="50"/>
      <c r="F103" s="51">
        <f>+F104</f>
        <v>50</v>
      </c>
      <c r="G103" s="51">
        <f>+G104</f>
        <v>0</v>
      </c>
    </row>
    <row r="104" spans="1:7" s="11" customFormat="1" ht="33.75" customHeight="1">
      <c r="A104" s="10"/>
      <c r="B104" s="32" t="s">
        <v>1</v>
      </c>
      <c r="C104" s="27">
        <v>412</v>
      </c>
      <c r="D104" s="22" t="s">
        <v>119</v>
      </c>
      <c r="E104" s="22">
        <v>244</v>
      </c>
      <c r="F104" s="51">
        <v>50</v>
      </c>
      <c r="G104" s="51">
        <v>0</v>
      </c>
    </row>
    <row r="105" spans="1:7" s="11" customFormat="1" ht="14.25" customHeight="1">
      <c r="A105" s="10"/>
      <c r="B105" s="81" t="s">
        <v>40</v>
      </c>
      <c r="C105" s="55">
        <v>500</v>
      </c>
      <c r="D105" s="22"/>
      <c r="E105" s="22"/>
      <c r="F105" s="48">
        <f>SUM(F106+F123+F145)</f>
        <v>7974.299999999999</v>
      </c>
      <c r="G105" s="48">
        <f>SUM(G106+G123+G145)</f>
        <v>491.8</v>
      </c>
    </row>
    <row r="106" spans="1:7" s="11" customFormat="1" ht="15" customHeight="1">
      <c r="A106" s="10"/>
      <c r="B106" s="82" t="s">
        <v>34</v>
      </c>
      <c r="C106" s="26">
        <v>501</v>
      </c>
      <c r="D106" s="21"/>
      <c r="E106" s="21"/>
      <c r="F106" s="56">
        <f>+F107</f>
        <v>3301.2999999999997</v>
      </c>
      <c r="G106" s="56">
        <f>+G107</f>
        <v>24.3</v>
      </c>
    </row>
    <row r="107" spans="1:7" s="11" customFormat="1" ht="42.75">
      <c r="A107" s="10"/>
      <c r="B107" s="82" t="s">
        <v>41</v>
      </c>
      <c r="C107" s="26">
        <v>501</v>
      </c>
      <c r="D107" s="23" t="s">
        <v>120</v>
      </c>
      <c r="E107" s="23"/>
      <c r="F107" s="56">
        <f>+F108+F119+F113+F115+F117</f>
        <v>3301.2999999999997</v>
      </c>
      <c r="G107" s="56">
        <f>+G108+G119+G113+G115+G117</f>
        <v>24.3</v>
      </c>
    </row>
    <row r="108" spans="1:7" s="11" customFormat="1" ht="30">
      <c r="A108" s="10"/>
      <c r="B108" s="69" t="s">
        <v>122</v>
      </c>
      <c r="C108" s="25">
        <v>501</v>
      </c>
      <c r="D108" s="21" t="s">
        <v>121</v>
      </c>
      <c r="E108" s="23"/>
      <c r="F108" s="45">
        <f>+F111+F109</f>
        <v>360.70000000000005</v>
      </c>
      <c r="G108" s="45">
        <f>+G111+G109</f>
        <v>0</v>
      </c>
    </row>
    <row r="109" spans="1:7" s="11" customFormat="1" ht="49.5" customHeight="1">
      <c r="A109" s="10"/>
      <c r="B109" s="32" t="s">
        <v>126</v>
      </c>
      <c r="C109" s="25">
        <v>501</v>
      </c>
      <c r="D109" s="21" t="s">
        <v>127</v>
      </c>
      <c r="E109" s="23"/>
      <c r="F109" s="45">
        <f>F110</f>
        <v>360.70000000000005</v>
      </c>
      <c r="G109" s="45">
        <f>G110</f>
        <v>0</v>
      </c>
    </row>
    <row r="110" spans="1:7" s="11" customFormat="1" ht="35.25" customHeight="1">
      <c r="A110" s="10"/>
      <c r="B110" s="32" t="s">
        <v>1</v>
      </c>
      <c r="C110" s="25">
        <v>501</v>
      </c>
      <c r="D110" s="21" t="s">
        <v>127</v>
      </c>
      <c r="E110" s="21"/>
      <c r="F110" s="45">
        <f>2199.5-1838.8</f>
        <v>360.70000000000005</v>
      </c>
      <c r="G110" s="45">
        <v>0</v>
      </c>
    </row>
    <row r="111" spans="1:7" s="11" customFormat="1" ht="71.25" customHeight="1" hidden="1">
      <c r="A111" s="10"/>
      <c r="B111" s="32" t="s">
        <v>126</v>
      </c>
      <c r="C111" s="25">
        <v>501</v>
      </c>
      <c r="D111" s="21" t="s">
        <v>128</v>
      </c>
      <c r="E111" s="21"/>
      <c r="F111" s="45"/>
      <c r="G111" s="45"/>
    </row>
    <row r="112" spans="1:7" s="11" customFormat="1" ht="38.25" customHeight="1">
      <c r="A112" s="10"/>
      <c r="B112" s="32" t="s">
        <v>1</v>
      </c>
      <c r="C112" s="25">
        <v>501</v>
      </c>
      <c r="D112" s="21" t="s">
        <v>127</v>
      </c>
      <c r="E112" s="21">
        <v>244</v>
      </c>
      <c r="F112" s="45">
        <f>F110</f>
        <v>360.70000000000005</v>
      </c>
      <c r="G112" s="45">
        <v>0</v>
      </c>
    </row>
    <row r="113" spans="1:7" s="11" customFormat="1" ht="38.25" customHeight="1">
      <c r="A113" s="10"/>
      <c r="B113" s="32" t="s">
        <v>208</v>
      </c>
      <c r="C113" s="25">
        <v>501</v>
      </c>
      <c r="D113" s="22" t="s">
        <v>209</v>
      </c>
      <c r="E113" s="21"/>
      <c r="F113" s="45">
        <f>F114</f>
        <v>621.7</v>
      </c>
      <c r="G113" s="45">
        <f>G114</f>
        <v>24.3</v>
      </c>
    </row>
    <row r="114" spans="1:7" s="11" customFormat="1" ht="45.75" customHeight="1">
      <c r="A114" s="10"/>
      <c r="B114" s="32" t="s">
        <v>210</v>
      </c>
      <c r="C114" s="25">
        <v>501</v>
      </c>
      <c r="D114" s="22" t="s">
        <v>209</v>
      </c>
      <c r="E114" s="21">
        <v>412</v>
      </c>
      <c r="F114" s="45">
        <v>621.7</v>
      </c>
      <c r="G114" s="45">
        <v>24.3</v>
      </c>
    </row>
    <row r="115" spans="1:7" s="11" customFormat="1" ht="28.5" customHeight="1">
      <c r="A115" s="10"/>
      <c r="B115" s="32" t="s">
        <v>208</v>
      </c>
      <c r="C115" s="25">
        <v>501</v>
      </c>
      <c r="D115" s="22" t="s">
        <v>211</v>
      </c>
      <c r="E115" s="21"/>
      <c r="F115" s="45">
        <f>F116</f>
        <v>997.3</v>
      </c>
      <c r="G115" s="24">
        <f>G116</f>
        <v>0</v>
      </c>
    </row>
    <row r="116" spans="1:7" s="11" customFormat="1" ht="45.75" customHeight="1">
      <c r="A116" s="10"/>
      <c r="B116" s="32" t="s">
        <v>210</v>
      </c>
      <c r="C116" s="25">
        <v>501</v>
      </c>
      <c r="D116" s="22" t="s">
        <v>211</v>
      </c>
      <c r="E116" s="21">
        <v>412</v>
      </c>
      <c r="F116" s="45">
        <v>997.3</v>
      </c>
      <c r="G116" s="24">
        <v>0</v>
      </c>
    </row>
    <row r="117" spans="1:7" s="11" customFormat="1" ht="27.75" customHeight="1">
      <c r="A117" s="10"/>
      <c r="B117" s="32" t="s">
        <v>208</v>
      </c>
      <c r="C117" s="25">
        <v>501</v>
      </c>
      <c r="D117" s="22" t="s">
        <v>212</v>
      </c>
      <c r="E117" s="21"/>
      <c r="F117" s="45">
        <f>F118</f>
        <v>1171.6</v>
      </c>
      <c r="G117" s="24">
        <f>G118</f>
        <v>0</v>
      </c>
    </row>
    <row r="118" spans="1:7" s="11" customFormat="1" ht="42.75" customHeight="1">
      <c r="A118" s="10"/>
      <c r="B118" s="32" t="s">
        <v>210</v>
      </c>
      <c r="C118" s="25">
        <v>501</v>
      </c>
      <c r="D118" s="22" t="s">
        <v>212</v>
      </c>
      <c r="E118" s="21">
        <v>412</v>
      </c>
      <c r="F118" s="45">
        <v>1171.6</v>
      </c>
      <c r="G118" s="24">
        <v>0</v>
      </c>
    </row>
    <row r="119" spans="1:7" s="11" customFormat="1" ht="30" customHeight="1">
      <c r="A119" s="10"/>
      <c r="B119" s="69" t="s">
        <v>123</v>
      </c>
      <c r="C119" s="25">
        <v>501</v>
      </c>
      <c r="D119" s="37" t="s">
        <v>105</v>
      </c>
      <c r="E119" s="57"/>
      <c r="F119" s="45">
        <f>F121</f>
        <v>150</v>
      </c>
      <c r="G119" s="45">
        <f>G121</f>
        <v>0</v>
      </c>
    </row>
    <row r="120" spans="1:7" s="11" customFormat="1" ht="30" customHeight="1">
      <c r="A120" s="10"/>
      <c r="B120" s="32" t="s">
        <v>195</v>
      </c>
      <c r="C120" s="25">
        <v>501</v>
      </c>
      <c r="D120" s="37" t="s">
        <v>196</v>
      </c>
      <c r="E120" s="57"/>
      <c r="F120" s="45">
        <v>150</v>
      </c>
      <c r="G120" s="45">
        <v>0</v>
      </c>
    </row>
    <row r="121" spans="1:7" s="11" customFormat="1" ht="15">
      <c r="A121" s="10"/>
      <c r="B121" s="67" t="s">
        <v>194</v>
      </c>
      <c r="C121" s="25">
        <v>501</v>
      </c>
      <c r="D121" s="37" t="s">
        <v>196</v>
      </c>
      <c r="E121" s="21"/>
      <c r="F121" s="45">
        <f>F122</f>
        <v>150</v>
      </c>
      <c r="G121" s="45">
        <v>0</v>
      </c>
    </row>
    <row r="122" spans="1:7" s="11" customFormat="1" ht="32.25" customHeight="1" hidden="1">
      <c r="A122" s="10"/>
      <c r="B122" s="87" t="s">
        <v>70</v>
      </c>
      <c r="C122" s="25">
        <v>501</v>
      </c>
      <c r="D122" s="22" t="s">
        <v>129</v>
      </c>
      <c r="E122" s="21">
        <v>243</v>
      </c>
      <c r="F122" s="45">
        <v>150</v>
      </c>
      <c r="G122" s="45">
        <v>151</v>
      </c>
    </row>
    <row r="123" spans="1:7" s="11" customFormat="1" ht="17.25" customHeight="1">
      <c r="A123" s="10"/>
      <c r="B123" s="82" t="s">
        <v>42</v>
      </c>
      <c r="C123" s="26">
        <v>502</v>
      </c>
      <c r="D123" s="21"/>
      <c r="E123" s="21"/>
      <c r="F123" s="56">
        <f>+F124+F129</f>
        <v>1768</v>
      </c>
      <c r="G123" s="56">
        <f>+G124+G129</f>
        <v>0</v>
      </c>
    </row>
    <row r="124" spans="1:7" s="11" customFormat="1" ht="46.5" customHeight="1">
      <c r="A124" s="10"/>
      <c r="B124" s="82" t="s">
        <v>41</v>
      </c>
      <c r="C124" s="26">
        <v>502</v>
      </c>
      <c r="D124" s="23" t="s">
        <v>120</v>
      </c>
      <c r="E124" s="23"/>
      <c r="F124" s="56">
        <f>+F125</f>
        <v>378</v>
      </c>
      <c r="G124" s="56">
        <f>+G125</f>
        <v>0</v>
      </c>
    </row>
    <row r="125" spans="1:7" s="11" customFormat="1" ht="48.75" customHeight="1">
      <c r="A125" s="10"/>
      <c r="B125" s="69" t="s">
        <v>130</v>
      </c>
      <c r="C125" s="25">
        <v>502</v>
      </c>
      <c r="D125" s="21" t="s">
        <v>131</v>
      </c>
      <c r="E125" s="23"/>
      <c r="F125" s="45">
        <f>+F127</f>
        <v>378</v>
      </c>
      <c r="G125" s="45">
        <f>+G127</f>
        <v>0</v>
      </c>
    </row>
    <row r="126" spans="1:7" s="11" customFormat="1" ht="48.75" customHeight="1">
      <c r="A126" s="10"/>
      <c r="B126" s="69" t="str">
        <f>'[3]Перекод. табл. ЦСР 15-16'!$B$76</f>
        <v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v>
      </c>
      <c r="C126" s="25">
        <v>502</v>
      </c>
      <c r="D126" s="21" t="s">
        <v>132</v>
      </c>
      <c r="E126" s="23"/>
      <c r="F126" s="45">
        <v>378</v>
      </c>
      <c r="G126" s="45">
        <v>0</v>
      </c>
    </row>
    <row r="127" spans="1:7" s="11" customFormat="1" ht="60" customHeight="1">
      <c r="A127" s="10"/>
      <c r="B127" s="32" t="str">
        <f>'[3]Перекод. табл. ЦСР 15-16'!$B$77</f>
        <v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</v>
      </c>
      <c r="C127" s="25">
        <v>502</v>
      </c>
      <c r="D127" s="21" t="s">
        <v>133</v>
      </c>
      <c r="E127" s="21"/>
      <c r="F127" s="45">
        <f>+F128</f>
        <v>378</v>
      </c>
      <c r="G127" s="45">
        <f>+G128</f>
        <v>0</v>
      </c>
    </row>
    <row r="128" spans="1:7" s="11" customFormat="1" ht="32.25" customHeight="1">
      <c r="A128" s="10"/>
      <c r="B128" s="32" t="s">
        <v>1</v>
      </c>
      <c r="C128" s="25">
        <v>502</v>
      </c>
      <c r="D128" s="21" t="s">
        <v>133</v>
      </c>
      <c r="E128" s="21">
        <v>244</v>
      </c>
      <c r="F128" s="45">
        <v>378</v>
      </c>
      <c r="G128" s="45">
        <v>0</v>
      </c>
    </row>
    <row r="129" spans="1:7" s="11" customFormat="1" ht="47.25" customHeight="1">
      <c r="A129" s="10"/>
      <c r="B129" s="82" t="s">
        <v>56</v>
      </c>
      <c r="C129" s="26">
        <v>502</v>
      </c>
      <c r="D129" s="23" t="s">
        <v>134</v>
      </c>
      <c r="E129" s="23"/>
      <c r="F129" s="56">
        <f>F130+F134+F142</f>
        <v>1390</v>
      </c>
      <c r="G129" s="56">
        <f>G130+G134+G142</f>
        <v>0</v>
      </c>
    </row>
    <row r="130" spans="1:7" s="19" customFormat="1" ht="30.75" customHeight="1">
      <c r="A130" s="18"/>
      <c r="B130" s="69" t="s">
        <v>135</v>
      </c>
      <c r="C130" s="25">
        <v>502</v>
      </c>
      <c r="D130" s="21" t="s">
        <v>136</v>
      </c>
      <c r="E130" s="21"/>
      <c r="F130" s="45">
        <f>+F132</f>
        <v>790</v>
      </c>
      <c r="G130" s="45">
        <f>+G132</f>
        <v>0</v>
      </c>
    </row>
    <row r="131" spans="1:7" s="19" customFormat="1" ht="18" customHeight="1">
      <c r="A131" s="18"/>
      <c r="B131" s="76" t="str">
        <f>'[3]Перекод. табл. ЦСР 15-16'!$B$101</f>
        <v>Основное мероприятие "Организация газоснабжения"</v>
      </c>
      <c r="C131" s="25">
        <v>502</v>
      </c>
      <c r="D131" s="21" t="s">
        <v>137</v>
      </c>
      <c r="E131" s="21"/>
      <c r="F131" s="45">
        <f>F132</f>
        <v>790</v>
      </c>
      <c r="G131" s="45">
        <f>G132</f>
        <v>0</v>
      </c>
    </row>
    <row r="132" spans="1:7" s="19" customFormat="1" ht="17.25" customHeight="1">
      <c r="A132" s="18"/>
      <c r="B132" s="32" t="str">
        <f>'[3]Перекод. табл. ЦСР 15-16'!$B$102</f>
        <v>Мероприятия по газификации</v>
      </c>
      <c r="C132" s="25">
        <v>502</v>
      </c>
      <c r="D132" s="21" t="s">
        <v>138</v>
      </c>
      <c r="E132" s="21"/>
      <c r="F132" s="45">
        <f>+F133</f>
        <v>790</v>
      </c>
      <c r="G132" s="45">
        <f>+G133</f>
        <v>0</v>
      </c>
    </row>
    <row r="133" spans="1:7" s="11" customFormat="1" ht="30">
      <c r="A133" s="10"/>
      <c r="B133" s="32" t="s">
        <v>1</v>
      </c>
      <c r="C133" s="25">
        <v>502</v>
      </c>
      <c r="D133" s="21" t="s">
        <v>138</v>
      </c>
      <c r="E133" s="21">
        <v>244</v>
      </c>
      <c r="F133" s="45">
        <v>790</v>
      </c>
      <c r="G133" s="45">
        <v>0</v>
      </c>
    </row>
    <row r="134" spans="1:7" s="11" customFormat="1" ht="32.25" customHeight="1">
      <c r="A134" s="10"/>
      <c r="B134" s="69" t="s">
        <v>139</v>
      </c>
      <c r="C134" s="25">
        <v>502</v>
      </c>
      <c r="D134" s="21" t="s">
        <v>140</v>
      </c>
      <c r="E134" s="23"/>
      <c r="F134" s="45">
        <f>+F136</f>
        <v>600</v>
      </c>
      <c r="G134" s="45">
        <f>+G136</f>
        <v>0</v>
      </c>
    </row>
    <row r="135" spans="1:7" s="11" customFormat="1" ht="48" customHeight="1">
      <c r="A135" s="10"/>
      <c r="B135" s="69" t="str">
        <f>'[3]Перекод. табл. ЦСР 15-16'!$B$108</f>
        <v>Основное мероприятие "Обеспечение населения коммунальными ресурсами (услугами) холодного водоснабжения и водоотведения"</v>
      </c>
      <c r="C135" s="25">
        <v>502</v>
      </c>
      <c r="D135" s="21" t="s">
        <v>141</v>
      </c>
      <c r="E135" s="23"/>
      <c r="F135" s="45">
        <f>F136</f>
        <v>600</v>
      </c>
      <c r="G135" s="45">
        <f>G136</f>
        <v>0</v>
      </c>
    </row>
    <row r="136" spans="1:7" s="11" customFormat="1" ht="30.75" customHeight="1">
      <c r="A136" s="10"/>
      <c r="B136" s="32" t="s">
        <v>142</v>
      </c>
      <c r="C136" s="25">
        <v>502</v>
      </c>
      <c r="D136" s="21" t="s">
        <v>143</v>
      </c>
      <c r="E136" s="21"/>
      <c r="F136" s="45">
        <f>+F137+F138</f>
        <v>600</v>
      </c>
      <c r="G136" s="45">
        <f>+G137+G138</f>
        <v>0</v>
      </c>
    </row>
    <row r="137" spans="1:7" s="11" customFormat="1" ht="30">
      <c r="A137" s="10"/>
      <c r="B137" s="32" t="s">
        <v>50</v>
      </c>
      <c r="C137" s="25">
        <v>502</v>
      </c>
      <c r="D137" s="21" t="s">
        <v>143</v>
      </c>
      <c r="E137" s="21">
        <v>243</v>
      </c>
      <c r="F137" s="45">
        <v>500</v>
      </c>
      <c r="G137" s="45">
        <v>0</v>
      </c>
    </row>
    <row r="138" spans="1:7" s="11" customFormat="1" ht="30">
      <c r="A138" s="10"/>
      <c r="B138" s="32" t="s">
        <v>1</v>
      </c>
      <c r="C138" s="25">
        <v>502</v>
      </c>
      <c r="D138" s="21" t="s">
        <v>143</v>
      </c>
      <c r="E138" s="21">
        <v>244</v>
      </c>
      <c r="F138" s="45">
        <v>100</v>
      </c>
      <c r="G138" s="45">
        <v>0</v>
      </c>
    </row>
    <row r="139" spans="1:7" s="11" customFormat="1" ht="94.5" customHeight="1" hidden="1">
      <c r="A139" s="10"/>
      <c r="B139" s="69" t="s">
        <v>47</v>
      </c>
      <c r="C139" s="25">
        <v>502</v>
      </c>
      <c r="D139" s="21" t="s">
        <v>48</v>
      </c>
      <c r="E139" s="21"/>
      <c r="F139" s="45">
        <f>F140</f>
        <v>300</v>
      </c>
      <c r="G139" s="45">
        <f>G140</f>
        <v>301</v>
      </c>
    </row>
    <row r="140" spans="1:7" s="11" customFormat="1" ht="114.75" customHeight="1" hidden="1">
      <c r="A140" s="10"/>
      <c r="B140" s="32" t="s">
        <v>51</v>
      </c>
      <c r="C140" s="25">
        <v>502</v>
      </c>
      <c r="D140" s="21" t="s">
        <v>52</v>
      </c>
      <c r="E140" s="21"/>
      <c r="F140" s="45">
        <f>+F141</f>
        <v>300</v>
      </c>
      <c r="G140" s="45">
        <f>+G141</f>
        <v>301</v>
      </c>
    </row>
    <row r="141" spans="1:7" s="11" customFormat="1" ht="24.75" customHeight="1" hidden="1">
      <c r="A141" s="10"/>
      <c r="B141" s="32" t="s">
        <v>53</v>
      </c>
      <c r="C141" s="25">
        <v>502</v>
      </c>
      <c r="D141" s="21" t="s">
        <v>52</v>
      </c>
      <c r="E141" s="21">
        <v>810</v>
      </c>
      <c r="F141" s="45">
        <v>300</v>
      </c>
      <c r="G141" s="45">
        <v>301</v>
      </c>
    </row>
    <row r="142" spans="1:7" s="11" customFormat="1" ht="24.75" customHeight="1" hidden="1">
      <c r="A142" s="10"/>
      <c r="B142" s="32" t="s">
        <v>74</v>
      </c>
      <c r="C142" s="25">
        <v>502</v>
      </c>
      <c r="D142" s="21"/>
      <c r="E142" s="21"/>
      <c r="F142" s="45"/>
      <c r="G142" s="45"/>
    </row>
    <row r="143" spans="1:7" s="11" customFormat="1" ht="15" customHeight="1" hidden="1">
      <c r="A143" s="10"/>
      <c r="B143" s="88" t="s">
        <v>76</v>
      </c>
      <c r="C143" s="25">
        <v>502</v>
      </c>
      <c r="D143" s="21" t="s">
        <v>77</v>
      </c>
      <c r="E143" s="21">
        <v>243</v>
      </c>
      <c r="F143" s="45"/>
      <c r="G143" s="45"/>
    </row>
    <row r="144" spans="1:7" s="11" customFormat="1" ht="15.75" customHeight="1" hidden="1">
      <c r="A144" s="10"/>
      <c r="B144" s="88" t="s">
        <v>78</v>
      </c>
      <c r="C144" s="25">
        <v>502</v>
      </c>
      <c r="D144" s="21" t="s">
        <v>77</v>
      </c>
      <c r="E144" s="21">
        <v>243</v>
      </c>
      <c r="F144" s="45"/>
      <c r="G144" s="45"/>
    </row>
    <row r="145" spans="1:7" s="11" customFormat="1" ht="16.5" customHeight="1">
      <c r="A145" s="10"/>
      <c r="B145" s="81" t="s">
        <v>71</v>
      </c>
      <c r="C145" s="26">
        <v>503</v>
      </c>
      <c r="D145" s="23"/>
      <c r="E145" s="23"/>
      <c r="F145" s="56">
        <f>+F146</f>
        <v>2905</v>
      </c>
      <c r="G145" s="56">
        <f>+G146</f>
        <v>467.5</v>
      </c>
    </row>
    <row r="146" spans="1:7" s="11" customFormat="1" ht="28.5">
      <c r="A146" s="10"/>
      <c r="B146" s="81" t="s">
        <v>55</v>
      </c>
      <c r="C146" s="26">
        <v>503</v>
      </c>
      <c r="D146" s="23" t="s">
        <v>144</v>
      </c>
      <c r="E146" s="23"/>
      <c r="F146" s="56">
        <f>+F148+F150+F152+F155+F157+F159+F162</f>
        <v>2905</v>
      </c>
      <c r="G146" s="56">
        <f>+G148+G150+G152+G155+G157+G159</f>
        <v>467.5</v>
      </c>
    </row>
    <row r="147" spans="1:7" s="11" customFormat="1" ht="42.75">
      <c r="A147" s="10"/>
      <c r="B147" s="66" t="str">
        <f>'[3]Перекод. табл. ЦСР 15-16'!$B$120</f>
        <v>Основное мероприятие "Совершенствование  системы благоустройства и санитарного содержания поселения"</v>
      </c>
      <c r="C147" s="26">
        <v>503</v>
      </c>
      <c r="D147" s="23" t="s">
        <v>145</v>
      </c>
      <c r="E147" s="23"/>
      <c r="F147" s="56">
        <v>2705</v>
      </c>
      <c r="G147" s="56">
        <v>2706</v>
      </c>
    </row>
    <row r="148" spans="1:7" s="11" customFormat="1" ht="20.25" customHeight="1">
      <c r="A148" s="10"/>
      <c r="B148" s="69" t="s">
        <v>207</v>
      </c>
      <c r="C148" s="25">
        <v>503</v>
      </c>
      <c r="D148" s="21" t="s">
        <v>146</v>
      </c>
      <c r="E148" s="57"/>
      <c r="F148" s="45">
        <f>+F149</f>
        <v>818</v>
      </c>
      <c r="G148" s="45">
        <f>+G149</f>
        <v>366.4</v>
      </c>
    </row>
    <row r="149" spans="1:7" s="11" customFormat="1" ht="34.5" customHeight="1">
      <c r="A149" s="10"/>
      <c r="B149" s="32" t="s">
        <v>1</v>
      </c>
      <c r="C149" s="25">
        <v>503</v>
      </c>
      <c r="D149" s="21" t="s">
        <v>146</v>
      </c>
      <c r="E149" s="21">
        <v>244</v>
      </c>
      <c r="F149" s="45">
        <v>818</v>
      </c>
      <c r="G149" s="45">
        <v>366.4</v>
      </c>
    </row>
    <row r="150" spans="1:7" s="11" customFormat="1" ht="19.5" customHeight="1">
      <c r="A150" s="10"/>
      <c r="B150" s="89" t="s">
        <v>147</v>
      </c>
      <c r="C150" s="25">
        <v>503</v>
      </c>
      <c r="D150" s="21" t="s">
        <v>148</v>
      </c>
      <c r="E150" s="57"/>
      <c r="F150" s="45">
        <f>+F151</f>
        <v>1582</v>
      </c>
      <c r="G150" s="45">
        <f>+G151</f>
        <v>101.1</v>
      </c>
    </row>
    <row r="151" spans="1:7" s="8" customFormat="1" ht="30.75" customHeight="1">
      <c r="A151" s="9"/>
      <c r="B151" s="32" t="s">
        <v>1</v>
      </c>
      <c r="C151" s="25">
        <v>503</v>
      </c>
      <c r="D151" s="21" t="s">
        <v>148</v>
      </c>
      <c r="E151" s="21">
        <v>244</v>
      </c>
      <c r="F151" s="45">
        <v>1582</v>
      </c>
      <c r="G151" s="45">
        <v>101.1</v>
      </c>
    </row>
    <row r="152" spans="1:7" s="8" customFormat="1" ht="21.75" customHeight="1">
      <c r="A152" s="9"/>
      <c r="B152" s="69" t="s">
        <v>149</v>
      </c>
      <c r="C152" s="25">
        <v>503</v>
      </c>
      <c r="D152" s="21" t="s">
        <v>150</v>
      </c>
      <c r="E152" s="57"/>
      <c r="F152" s="45">
        <f>+F153</f>
        <v>50</v>
      </c>
      <c r="G152" s="45">
        <f>+G153</f>
        <v>0</v>
      </c>
    </row>
    <row r="153" spans="1:7" s="8" customFormat="1" ht="30">
      <c r="A153" s="9"/>
      <c r="B153" s="32" t="s">
        <v>1</v>
      </c>
      <c r="C153" s="25">
        <v>503</v>
      </c>
      <c r="D153" s="21" t="s">
        <v>150</v>
      </c>
      <c r="E153" s="21">
        <v>244</v>
      </c>
      <c r="F153" s="45">
        <v>50</v>
      </c>
      <c r="G153" s="45">
        <v>0</v>
      </c>
    </row>
    <row r="154" spans="1:7" s="8" customFormat="1" ht="28.5">
      <c r="A154" s="9"/>
      <c r="B154" s="66" t="str">
        <f>'[3]Перекод. табл. ЦСР 15-16'!$B$125</f>
        <v>"Основное мероприятие "Охрана окружающей среды"</v>
      </c>
      <c r="C154" s="25">
        <v>503</v>
      </c>
      <c r="D154" s="21" t="s">
        <v>151</v>
      </c>
      <c r="E154" s="21"/>
      <c r="F154" s="45">
        <f>F155+F157</f>
        <v>255</v>
      </c>
      <c r="G154" s="45">
        <v>0</v>
      </c>
    </row>
    <row r="155" spans="1:7" s="11" customFormat="1" ht="20.25" customHeight="1">
      <c r="A155" s="10"/>
      <c r="B155" s="90" t="s">
        <v>152</v>
      </c>
      <c r="C155" s="25">
        <v>503</v>
      </c>
      <c r="D155" s="21" t="s">
        <v>153</v>
      </c>
      <c r="E155" s="57"/>
      <c r="F155" s="45">
        <f>+F156</f>
        <v>70</v>
      </c>
      <c r="G155" s="45">
        <f>+G156</f>
        <v>0</v>
      </c>
    </row>
    <row r="156" spans="1:7" s="11" customFormat="1" ht="31.5" customHeight="1">
      <c r="A156" s="10"/>
      <c r="B156" s="32" t="s">
        <v>1</v>
      </c>
      <c r="C156" s="25">
        <v>503</v>
      </c>
      <c r="D156" s="21" t="s">
        <v>153</v>
      </c>
      <c r="E156" s="21">
        <v>244</v>
      </c>
      <c r="F156" s="45">
        <v>70</v>
      </c>
      <c r="G156" s="45">
        <v>0</v>
      </c>
    </row>
    <row r="157" spans="1:7" s="11" customFormat="1" ht="18.75" customHeight="1">
      <c r="A157" s="10"/>
      <c r="B157" s="89" t="s">
        <v>154</v>
      </c>
      <c r="C157" s="25">
        <v>503</v>
      </c>
      <c r="D157" s="21" t="s">
        <v>155</v>
      </c>
      <c r="E157" s="57"/>
      <c r="F157" s="45">
        <f>+F158</f>
        <v>185</v>
      </c>
      <c r="G157" s="45">
        <f>+G158</f>
        <v>0</v>
      </c>
    </row>
    <row r="158" spans="1:7" s="11" customFormat="1" ht="30" customHeight="1">
      <c r="A158" s="10"/>
      <c r="B158" s="32" t="s">
        <v>1</v>
      </c>
      <c r="C158" s="25">
        <v>503</v>
      </c>
      <c r="D158" s="21" t="s">
        <v>155</v>
      </c>
      <c r="E158" s="21">
        <v>244</v>
      </c>
      <c r="F158" s="45">
        <v>185</v>
      </c>
      <c r="G158" s="45">
        <v>0</v>
      </c>
    </row>
    <row r="159" spans="1:7" s="11" customFormat="1" ht="61.5" customHeight="1" hidden="1">
      <c r="A159" s="10"/>
      <c r="B159" s="81" t="s">
        <v>79</v>
      </c>
      <c r="C159" s="61">
        <v>503</v>
      </c>
      <c r="D159" s="33" t="s">
        <v>80</v>
      </c>
      <c r="E159" s="37">
        <v>244</v>
      </c>
      <c r="F159" s="62"/>
      <c r="G159" s="62"/>
    </row>
    <row r="160" spans="1:7" s="11" customFormat="1" ht="27.75" customHeight="1" hidden="1">
      <c r="A160" s="10"/>
      <c r="B160" s="88" t="s">
        <v>1</v>
      </c>
      <c r="C160" s="61">
        <v>503</v>
      </c>
      <c r="D160" s="33" t="s">
        <v>80</v>
      </c>
      <c r="E160" s="37"/>
      <c r="F160" s="34"/>
      <c r="G160" s="34"/>
    </row>
    <row r="161" spans="1:7" s="11" customFormat="1" ht="14.25" customHeight="1" hidden="1">
      <c r="A161" s="10"/>
      <c r="B161" s="88" t="s">
        <v>81</v>
      </c>
      <c r="C161" s="25">
        <v>503</v>
      </c>
      <c r="D161" s="33" t="s">
        <v>80</v>
      </c>
      <c r="E161" s="21">
        <v>244</v>
      </c>
      <c r="F161" s="34"/>
      <c r="G161" s="34"/>
    </row>
    <row r="162" spans="1:7" s="11" customFormat="1" ht="75" customHeight="1">
      <c r="A162" s="10"/>
      <c r="B162" s="98" t="s">
        <v>213</v>
      </c>
      <c r="C162" s="25">
        <v>503</v>
      </c>
      <c r="D162" s="22" t="str">
        <f>D163</f>
        <v>30 1 01 S4390</v>
      </c>
      <c r="E162" s="21"/>
      <c r="F162" s="24">
        <f>F163</f>
        <v>200</v>
      </c>
      <c r="G162" s="24">
        <f>G163</f>
        <v>0</v>
      </c>
    </row>
    <row r="163" spans="1:7" s="11" customFormat="1" ht="45" customHeight="1">
      <c r="A163" s="10"/>
      <c r="B163" s="32" t="s">
        <v>215</v>
      </c>
      <c r="C163" s="25">
        <v>503</v>
      </c>
      <c r="D163" s="22" t="s">
        <v>214</v>
      </c>
      <c r="E163" s="21">
        <v>244</v>
      </c>
      <c r="F163" s="24">
        <v>200</v>
      </c>
      <c r="G163" s="24">
        <v>0</v>
      </c>
    </row>
    <row r="164" spans="1:7" s="11" customFormat="1" ht="18" customHeight="1">
      <c r="A164" s="10"/>
      <c r="B164" s="81" t="s">
        <v>63</v>
      </c>
      <c r="C164" s="26">
        <v>700</v>
      </c>
      <c r="D164" s="21"/>
      <c r="E164" s="21"/>
      <c r="F164" s="56">
        <f>+F165</f>
        <v>30</v>
      </c>
      <c r="G164" s="56">
        <f>+G165</f>
        <v>0</v>
      </c>
    </row>
    <row r="165" spans="1:7" s="11" customFormat="1" ht="18.75" customHeight="1">
      <c r="A165" s="10"/>
      <c r="B165" s="81" t="s">
        <v>35</v>
      </c>
      <c r="C165" s="26">
        <v>707</v>
      </c>
      <c r="D165" s="23"/>
      <c r="E165" s="23"/>
      <c r="F165" s="56">
        <f>+F166</f>
        <v>30</v>
      </c>
      <c r="G165" s="56">
        <f>+G166</f>
        <v>0</v>
      </c>
    </row>
    <row r="166" spans="1:7" s="11" customFormat="1" ht="32.25" customHeight="1">
      <c r="A166" s="10"/>
      <c r="B166" s="91" t="s">
        <v>32</v>
      </c>
      <c r="C166" s="25">
        <v>707</v>
      </c>
      <c r="D166" s="21" t="s">
        <v>92</v>
      </c>
      <c r="E166" s="21"/>
      <c r="F166" s="45">
        <f>+F168</f>
        <v>30</v>
      </c>
      <c r="G166" s="45">
        <f>+G168</f>
        <v>0</v>
      </c>
    </row>
    <row r="167" spans="1:7" s="11" customFormat="1" ht="34.5" customHeight="1">
      <c r="A167" s="10"/>
      <c r="B167" s="92" t="s">
        <v>9</v>
      </c>
      <c r="C167" s="25">
        <v>707</v>
      </c>
      <c r="D167" s="21" t="s">
        <v>105</v>
      </c>
      <c r="E167" s="21"/>
      <c r="F167" s="45"/>
      <c r="G167" s="45"/>
    </row>
    <row r="168" spans="1:7" s="8" customFormat="1" ht="18" customHeight="1">
      <c r="A168" s="9"/>
      <c r="B168" s="93" t="str">
        <f>'[3]Перекод. табл. ЦСР 15-16'!$B$177</f>
        <v>Непрограммные расходы</v>
      </c>
      <c r="C168" s="25">
        <v>707</v>
      </c>
      <c r="D168" s="21" t="s">
        <v>156</v>
      </c>
      <c r="E168" s="57"/>
      <c r="F168" s="45">
        <f>+F169</f>
        <v>30</v>
      </c>
      <c r="G168" s="45">
        <f>+G169</f>
        <v>0</v>
      </c>
    </row>
    <row r="169" spans="1:7" s="8" customFormat="1" ht="30">
      <c r="A169" s="9"/>
      <c r="B169" s="74" t="str">
        <f>'[3]Перекод. табл. ЦСР 15-16'!$B$193</f>
        <v>Организация и проведение мероприятий для детей и молодежи </v>
      </c>
      <c r="C169" s="25">
        <v>707</v>
      </c>
      <c r="D169" s="21" t="s">
        <v>157</v>
      </c>
      <c r="E169" s="21"/>
      <c r="F169" s="45">
        <v>30</v>
      </c>
      <c r="G169" s="45">
        <v>0</v>
      </c>
    </row>
    <row r="170" spans="1:7" s="8" customFormat="1" ht="33.75" customHeight="1">
      <c r="A170" s="9"/>
      <c r="B170" s="32" t="s">
        <v>1</v>
      </c>
      <c r="C170" s="25">
        <v>707</v>
      </c>
      <c r="D170" s="21" t="s">
        <v>157</v>
      </c>
      <c r="E170" s="21">
        <v>244</v>
      </c>
      <c r="F170" s="45">
        <v>30</v>
      </c>
      <c r="G170" s="45">
        <v>0</v>
      </c>
    </row>
    <row r="171" spans="1:7" s="11" customFormat="1" ht="16.5" customHeight="1">
      <c r="A171" s="10"/>
      <c r="B171" s="82" t="s">
        <v>43</v>
      </c>
      <c r="C171" s="26">
        <v>800</v>
      </c>
      <c r="D171" s="21"/>
      <c r="E171" s="21"/>
      <c r="F171" s="56">
        <f>+F172+F203</f>
        <v>1679.3</v>
      </c>
      <c r="G171" s="56">
        <f>+G172+G203</f>
        <v>219.20000000000002</v>
      </c>
    </row>
    <row r="172" spans="1:7" s="11" customFormat="1" ht="15.75" customHeight="1">
      <c r="A172" s="10"/>
      <c r="B172" s="82" t="s">
        <v>36</v>
      </c>
      <c r="C172" s="26">
        <v>801</v>
      </c>
      <c r="D172" s="21"/>
      <c r="E172" s="21"/>
      <c r="F172" s="56">
        <f>+F173</f>
        <v>1599.3</v>
      </c>
      <c r="G172" s="56">
        <f>+G173</f>
        <v>219.20000000000002</v>
      </c>
    </row>
    <row r="173" spans="1:7" s="11" customFormat="1" ht="33" customHeight="1">
      <c r="A173" s="10"/>
      <c r="B173" s="81" t="s">
        <v>54</v>
      </c>
      <c r="C173" s="26">
        <v>801</v>
      </c>
      <c r="D173" s="23" t="s">
        <v>160</v>
      </c>
      <c r="E173" s="21"/>
      <c r="F173" s="56">
        <f>+F174+F185+F192</f>
        <v>1599.3</v>
      </c>
      <c r="G173" s="56">
        <f>+G174+G185+G192</f>
        <v>219.20000000000002</v>
      </c>
    </row>
    <row r="174" spans="1:7" s="11" customFormat="1" ht="45.75" customHeight="1">
      <c r="A174" s="10"/>
      <c r="B174" s="69" t="s">
        <v>161</v>
      </c>
      <c r="C174" s="25">
        <v>801</v>
      </c>
      <c r="D174" s="21" t="s">
        <v>162</v>
      </c>
      <c r="E174" s="23"/>
      <c r="F174" s="45">
        <f>+F176+F184</f>
        <v>706</v>
      </c>
      <c r="G174" s="45">
        <f>+G176+G184</f>
        <v>109.9</v>
      </c>
    </row>
    <row r="175" spans="1:7" s="11" customFormat="1" ht="33.75" customHeight="1">
      <c r="A175" s="10"/>
      <c r="B175" s="69" t="str">
        <f>'[3]Перекод. табл. ЦСР 15-16'!$B$40</f>
        <v>Основное мероприятие "Развитие культурно-досуговой деятельности"</v>
      </c>
      <c r="C175" s="25">
        <v>801</v>
      </c>
      <c r="D175" s="21" t="s">
        <v>163</v>
      </c>
      <c r="E175" s="23"/>
      <c r="F175" s="45">
        <v>706</v>
      </c>
      <c r="G175" s="45">
        <v>707</v>
      </c>
    </row>
    <row r="176" spans="1:7" s="19" customFormat="1" ht="31.5" customHeight="1">
      <c r="A176" s="18"/>
      <c r="B176" s="67" t="s">
        <v>164</v>
      </c>
      <c r="C176" s="25">
        <v>801</v>
      </c>
      <c r="D176" s="21" t="s">
        <v>165</v>
      </c>
      <c r="E176" s="21"/>
      <c r="F176" s="45">
        <f>+F177+F179+F181+F182+F183+F178+F180</f>
        <v>706</v>
      </c>
      <c r="G176" s="45">
        <f>+G177+G179+G181+G182+G183+G178+G180</f>
        <v>109.9</v>
      </c>
    </row>
    <row r="177" spans="1:7" s="11" customFormat="1" ht="19.5" customHeight="1">
      <c r="A177" s="10"/>
      <c r="B177" s="94" t="s">
        <v>158</v>
      </c>
      <c r="C177" s="25">
        <v>802</v>
      </c>
      <c r="D177" s="21" t="s">
        <v>165</v>
      </c>
      <c r="E177" s="22">
        <v>111</v>
      </c>
      <c r="F177" s="51">
        <v>414.6</v>
      </c>
      <c r="G177" s="51">
        <v>81.3</v>
      </c>
    </row>
    <row r="178" spans="1:7" s="11" customFormat="1" ht="46.5" customHeight="1" hidden="1">
      <c r="A178" s="10"/>
      <c r="B178" s="94" t="s">
        <v>159</v>
      </c>
      <c r="C178" s="25">
        <v>803</v>
      </c>
      <c r="D178" s="21" t="s">
        <v>165</v>
      </c>
      <c r="E178" s="22">
        <v>119</v>
      </c>
      <c r="F178" s="51"/>
      <c r="G178" s="51"/>
    </row>
    <row r="179" spans="1:7" s="11" customFormat="1" ht="30">
      <c r="A179" s="10"/>
      <c r="B179" s="70" t="s">
        <v>44</v>
      </c>
      <c r="C179" s="27">
        <v>801</v>
      </c>
      <c r="D179" s="21" t="s">
        <v>165</v>
      </c>
      <c r="E179" s="22">
        <v>112</v>
      </c>
      <c r="F179" s="51">
        <v>10</v>
      </c>
      <c r="G179" s="51">
        <v>0</v>
      </c>
    </row>
    <row r="180" spans="1:7" s="11" customFormat="1" ht="45">
      <c r="A180" s="10"/>
      <c r="B180" s="94" t="s">
        <v>159</v>
      </c>
      <c r="C180" s="25">
        <v>803</v>
      </c>
      <c r="D180" s="21" t="s">
        <v>165</v>
      </c>
      <c r="E180" s="22">
        <v>119</v>
      </c>
      <c r="F180" s="51">
        <v>179.4</v>
      </c>
      <c r="G180" s="51">
        <v>28.6</v>
      </c>
    </row>
    <row r="181" spans="1:7" s="11" customFormat="1" ht="36" customHeight="1" hidden="1">
      <c r="A181" s="10"/>
      <c r="B181" s="70" t="s">
        <v>67</v>
      </c>
      <c r="C181" s="27">
        <v>801</v>
      </c>
      <c r="D181" s="21" t="s">
        <v>166</v>
      </c>
      <c r="E181" s="22">
        <v>113</v>
      </c>
      <c r="F181" s="51"/>
      <c r="G181" s="51"/>
    </row>
    <row r="182" spans="1:7" s="11" customFormat="1" ht="31.5" customHeight="1">
      <c r="A182" s="10"/>
      <c r="B182" s="70" t="s">
        <v>1</v>
      </c>
      <c r="C182" s="27">
        <v>801</v>
      </c>
      <c r="D182" s="21" t="s">
        <v>165</v>
      </c>
      <c r="E182" s="22">
        <v>244</v>
      </c>
      <c r="F182" s="51">
        <v>100</v>
      </c>
      <c r="G182" s="51">
        <v>0</v>
      </c>
    </row>
    <row r="183" spans="1:7" s="11" customFormat="1" ht="19.5" customHeight="1">
      <c r="A183" s="10"/>
      <c r="B183" s="70" t="s">
        <v>65</v>
      </c>
      <c r="C183" s="27">
        <v>801</v>
      </c>
      <c r="D183" s="21" t="s">
        <v>165</v>
      </c>
      <c r="E183" s="22">
        <v>852</v>
      </c>
      <c r="F183" s="51">
        <v>2</v>
      </c>
      <c r="G183" s="51">
        <v>0</v>
      </c>
    </row>
    <row r="184" spans="1:7" s="11" customFormat="1" ht="70.5" customHeight="1" hidden="1">
      <c r="A184" s="10"/>
      <c r="B184" s="70" t="s">
        <v>86</v>
      </c>
      <c r="C184" s="27">
        <v>801</v>
      </c>
      <c r="D184" s="22" t="s">
        <v>87</v>
      </c>
      <c r="E184" s="22">
        <v>111</v>
      </c>
      <c r="F184" s="51"/>
      <c r="G184" s="51"/>
    </row>
    <row r="185" spans="1:7" s="11" customFormat="1" ht="33" customHeight="1">
      <c r="A185" s="10"/>
      <c r="B185" s="82" t="s">
        <v>37</v>
      </c>
      <c r="C185" s="26">
        <v>801</v>
      </c>
      <c r="D185" s="21"/>
      <c r="E185" s="21"/>
      <c r="F185" s="56">
        <f>+F186+F191</f>
        <v>390.6</v>
      </c>
      <c r="G185" s="56">
        <f>+G186+G191</f>
        <v>50.2</v>
      </c>
    </row>
    <row r="186" spans="1:7" s="11" customFormat="1" ht="30" customHeight="1">
      <c r="A186" s="10"/>
      <c r="B186" s="69" t="s">
        <v>167</v>
      </c>
      <c r="C186" s="25">
        <v>801</v>
      </c>
      <c r="D186" s="21" t="s">
        <v>168</v>
      </c>
      <c r="E186" s="23"/>
      <c r="F186" s="45">
        <f>+F188</f>
        <v>390.6</v>
      </c>
      <c r="G186" s="45">
        <f>+G188</f>
        <v>50.2</v>
      </c>
    </row>
    <row r="187" spans="1:7" s="11" customFormat="1" ht="33.75" customHeight="1">
      <c r="A187" s="10"/>
      <c r="B187" s="76" t="str">
        <f>'[3]Перекод. табл. ЦСР 15-16'!$B$51</f>
        <v>Основное мероприятие "Поддержка творческих народных коллективов"</v>
      </c>
      <c r="C187" s="25">
        <v>801</v>
      </c>
      <c r="D187" s="21" t="s">
        <v>169</v>
      </c>
      <c r="E187" s="23"/>
      <c r="F187" s="45"/>
      <c r="G187" s="45"/>
    </row>
    <row r="188" spans="1:7" s="11" customFormat="1" ht="32.25" customHeight="1">
      <c r="A188" s="10"/>
      <c r="B188" s="32" t="s">
        <v>170</v>
      </c>
      <c r="C188" s="25">
        <v>801</v>
      </c>
      <c r="D188" s="21" t="s">
        <v>171</v>
      </c>
      <c r="E188" s="21"/>
      <c r="F188" s="45">
        <f>F189+F190</f>
        <v>390.6</v>
      </c>
      <c r="G188" s="45">
        <f>G189+G190</f>
        <v>50.2</v>
      </c>
    </row>
    <row r="189" spans="1:7" s="8" customFormat="1" ht="15.75" customHeight="1">
      <c r="A189" s="9"/>
      <c r="B189" s="94" t="s">
        <v>158</v>
      </c>
      <c r="C189" s="27">
        <v>801</v>
      </c>
      <c r="D189" s="22" t="s">
        <v>171</v>
      </c>
      <c r="E189" s="22">
        <v>111</v>
      </c>
      <c r="F189" s="51">
        <v>272.6</v>
      </c>
      <c r="G189" s="51">
        <v>39.7</v>
      </c>
    </row>
    <row r="190" spans="1:7" s="8" customFormat="1" ht="49.5" customHeight="1">
      <c r="A190" s="9"/>
      <c r="B190" s="94" t="s">
        <v>159</v>
      </c>
      <c r="C190" s="27">
        <v>802</v>
      </c>
      <c r="D190" s="22" t="s">
        <v>171</v>
      </c>
      <c r="E190" s="22">
        <v>119</v>
      </c>
      <c r="F190" s="51">
        <v>118</v>
      </c>
      <c r="G190" s="51">
        <v>10.5</v>
      </c>
    </row>
    <row r="191" spans="1:7" s="8" customFormat="1" ht="58.5" customHeight="1" hidden="1">
      <c r="A191" s="9"/>
      <c r="B191" s="70" t="s">
        <v>84</v>
      </c>
      <c r="C191" s="27">
        <v>801</v>
      </c>
      <c r="D191" s="22" t="s">
        <v>85</v>
      </c>
      <c r="E191" s="22">
        <v>111</v>
      </c>
      <c r="F191" s="51"/>
      <c r="G191" s="51"/>
    </row>
    <row r="192" spans="1:7" s="8" customFormat="1" ht="34.5" customHeight="1">
      <c r="A192" s="9"/>
      <c r="B192" s="82" t="s">
        <v>57</v>
      </c>
      <c r="C192" s="26">
        <v>801</v>
      </c>
      <c r="D192" s="21"/>
      <c r="E192" s="21"/>
      <c r="F192" s="56">
        <f>+F193+F202</f>
        <v>502.7</v>
      </c>
      <c r="G192" s="56">
        <f>+G193+G202</f>
        <v>59.099999999999994</v>
      </c>
    </row>
    <row r="193" spans="1:7" s="8" customFormat="1" ht="34.5" customHeight="1">
      <c r="A193" s="9"/>
      <c r="B193" s="75" t="s">
        <v>172</v>
      </c>
      <c r="C193" s="25">
        <v>801</v>
      </c>
      <c r="D193" s="21" t="s">
        <v>173</v>
      </c>
      <c r="E193" s="23"/>
      <c r="F193" s="45">
        <f>+F195+F199+F200</f>
        <v>502.7</v>
      </c>
      <c r="G193" s="45">
        <f>+G195+G199+G200</f>
        <v>59.099999999999994</v>
      </c>
    </row>
    <row r="194" spans="1:7" s="8" customFormat="1" ht="32.25" customHeight="1">
      <c r="A194" s="9"/>
      <c r="B194" s="75" t="str">
        <f>'[3]Перекод. табл. ЦСР 15-16'!$B$56</f>
        <v>Основное мероприятие "Развитие и модернизация библиотек"</v>
      </c>
      <c r="C194" s="25">
        <v>801</v>
      </c>
      <c r="D194" s="21" t="s">
        <v>174</v>
      </c>
      <c r="E194" s="23"/>
      <c r="F194" s="45">
        <f>F195</f>
        <v>357.7</v>
      </c>
      <c r="G194" s="45">
        <f>G195</f>
        <v>59.099999999999994</v>
      </c>
    </row>
    <row r="195" spans="1:7" s="11" customFormat="1" ht="33" customHeight="1">
      <c r="A195" s="10"/>
      <c r="B195" s="32" t="str">
        <f>'[3]Перекод. табл. ЦСР 15-16'!$B$57</f>
        <v>Обеспечение деятельности муниципальных казенных учреждений </v>
      </c>
      <c r="C195" s="25">
        <v>801</v>
      </c>
      <c r="D195" s="21" t="s">
        <v>175</v>
      </c>
      <c r="E195" s="21"/>
      <c r="F195" s="45">
        <f>F196+F197+F198</f>
        <v>357.7</v>
      </c>
      <c r="G195" s="45">
        <f>G196+G197+G198</f>
        <v>59.099999999999994</v>
      </c>
    </row>
    <row r="196" spans="1:7" s="8" customFormat="1" ht="22.5" customHeight="1">
      <c r="A196" s="9"/>
      <c r="B196" s="94" t="s">
        <v>158</v>
      </c>
      <c r="C196" s="27">
        <v>801</v>
      </c>
      <c r="D196" s="22" t="s">
        <v>176</v>
      </c>
      <c r="E196" s="22">
        <v>111</v>
      </c>
      <c r="F196" s="51">
        <v>247.6</v>
      </c>
      <c r="G196" s="51">
        <v>45.4</v>
      </c>
    </row>
    <row r="197" spans="1:7" s="8" customFormat="1" ht="31.5" customHeight="1">
      <c r="A197" s="9"/>
      <c r="B197" s="70" t="s">
        <v>44</v>
      </c>
      <c r="C197" s="27">
        <v>801</v>
      </c>
      <c r="D197" s="22" t="s">
        <v>176</v>
      </c>
      <c r="E197" s="22">
        <v>112</v>
      </c>
      <c r="F197" s="51">
        <v>3</v>
      </c>
      <c r="G197" s="51">
        <v>0</v>
      </c>
    </row>
    <row r="198" spans="1:7" s="8" customFormat="1" ht="31.5" customHeight="1">
      <c r="A198" s="9"/>
      <c r="B198" s="94" t="s">
        <v>159</v>
      </c>
      <c r="C198" s="27">
        <v>801</v>
      </c>
      <c r="D198" s="22" t="s">
        <v>176</v>
      </c>
      <c r="E198" s="22">
        <v>119</v>
      </c>
      <c r="F198" s="51">
        <v>107.1</v>
      </c>
      <c r="G198" s="51">
        <v>13.7</v>
      </c>
    </row>
    <row r="199" spans="1:7" s="8" customFormat="1" ht="30" hidden="1">
      <c r="A199" s="9"/>
      <c r="B199" s="70" t="s">
        <v>44</v>
      </c>
      <c r="C199" s="27">
        <v>801</v>
      </c>
      <c r="D199" s="22" t="s">
        <v>175</v>
      </c>
      <c r="E199" s="22">
        <v>112</v>
      </c>
      <c r="F199" s="51"/>
      <c r="G199" s="51"/>
    </row>
    <row r="200" spans="1:7" s="8" customFormat="1" ht="30">
      <c r="A200" s="9"/>
      <c r="B200" s="70" t="s">
        <v>1</v>
      </c>
      <c r="C200" s="27">
        <v>801</v>
      </c>
      <c r="D200" s="22" t="s">
        <v>175</v>
      </c>
      <c r="E200" s="22">
        <v>244</v>
      </c>
      <c r="F200" s="51">
        <v>145</v>
      </c>
      <c r="G200" s="51">
        <v>0</v>
      </c>
    </row>
    <row r="201" spans="1:7" s="8" customFormat="1" ht="15" hidden="1">
      <c r="A201" s="9"/>
      <c r="B201" s="70" t="s">
        <v>81</v>
      </c>
      <c r="C201" s="27">
        <v>801</v>
      </c>
      <c r="D201" s="22" t="s">
        <v>45</v>
      </c>
      <c r="E201" s="22">
        <v>244</v>
      </c>
      <c r="F201" s="51"/>
      <c r="G201" s="51"/>
    </row>
    <row r="202" spans="1:7" s="8" customFormat="1" ht="105" hidden="1">
      <c r="A202" s="9"/>
      <c r="B202" s="70" t="s">
        <v>82</v>
      </c>
      <c r="C202" s="27">
        <v>801</v>
      </c>
      <c r="D202" s="22" t="s">
        <v>83</v>
      </c>
      <c r="E202" s="22">
        <v>111</v>
      </c>
      <c r="F202" s="51"/>
      <c r="G202" s="51"/>
    </row>
    <row r="203" spans="1:7" s="8" customFormat="1" ht="15" customHeight="1">
      <c r="A203" s="9"/>
      <c r="B203" s="73" t="s">
        <v>68</v>
      </c>
      <c r="C203" s="26">
        <v>804</v>
      </c>
      <c r="D203" s="23"/>
      <c r="E203" s="23"/>
      <c r="F203" s="56">
        <f>+F204</f>
        <v>80</v>
      </c>
      <c r="G203" s="56">
        <f>+G204</f>
        <v>0</v>
      </c>
    </row>
    <row r="204" spans="1:7" s="8" customFormat="1" ht="45">
      <c r="A204" s="9"/>
      <c r="B204" s="76" t="str">
        <f>'[3]Перекод. табл. ЦСР 15-16'!$B$39</f>
        <v>Подпрограмма "Организация культурно-досуговой деятельности на территории муниципального образования" </v>
      </c>
      <c r="C204" s="25">
        <v>804</v>
      </c>
      <c r="D204" s="21" t="s">
        <v>162</v>
      </c>
      <c r="E204" s="23"/>
      <c r="F204" s="45">
        <f>+F205</f>
        <v>80</v>
      </c>
      <c r="G204" s="45">
        <f>+G205</f>
        <v>0</v>
      </c>
    </row>
    <row r="205" spans="1:7" s="8" customFormat="1" ht="18" customHeight="1">
      <c r="A205" s="9"/>
      <c r="B205" s="91" t="str">
        <f>'[3]Перекод. табл. ЦСР 15-16'!$B$43</f>
        <v>Проведение культурно-досуговых мероприятий </v>
      </c>
      <c r="C205" s="25">
        <v>804</v>
      </c>
      <c r="D205" s="21" t="s">
        <v>177</v>
      </c>
      <c r="E205" s="21"/>
      <c r="F205" s="45">
        <f>+F206</f>
        <v>80</v>
      </c>
      <c r="G205" s="45">
        <f>+G206</f>
        <v>0</v>
      </c>
    </row>
    <row r="206" spans="1:7" s="8" customFormat="1" ht="48" customHeight="1">
      <c r="A206" s="9"/>
      <c r="B206" s="94" t="s">
        <v>1</v>
      </c>
      <c r="C206" s="25">
        <v>804</v>
      </c>
      <c r="D206" s="21" t="s">
        <v>177</v>
      </c>
      <c r="E206" s="21">
        <v>244</v>
      </c>
      <c r="F206" s="45">
        <v>80</v>
      </c>
      <c r="G206" s="45">
        <v>0</v>
      </c>
    </row>
    <row r="207" spans="1:7" s="8" customFormat="1" ht="13.5" customHeight="1">
      <c r="A207" s="9"/>
      <c r="B207" s="82" t="s">
        <v>38</v>
      </c>
      <c r="C207" s="26">
        <v>1000</v>
      </c>
      <c r="D207" s="21"/>
      <c r="E207" s="21"/>
      <c r="F207" s="56">
        <f>+F208</f>
        <v>303</v>
      </c>
      <c r="G207" s="56">
        <f>+G208</f>
        <v>50.5</v>
      </c>
    </row>
    <row r="208" spans="1:7" s="8" customFormat="1" ht="14.25" customHeight="1">
      <c r="A208" s="9"/>
      <c r="B208" s="82" t="s">
        <v>39</v>
      </c>
      <c r="C208" s="26">
        <v>1001</v>
      </c>
      <c r="D208" s="21"/>
      <c r="E208" s="21"/>
      <c r="F208" s="56">
        <f>+F209</f>
        <v>303</v>
      </c>
      <c r="G208" s="56">
        <f>+G209</f>
        <v>50.5</v>
      </c>
    </row>
    <row r="209" spans="1:7" s="8" customFormat="1" ht="37.5" customHeight="1">
      <c r="A209" s="9"/>
      <c r="B209" s="95" t="s">
        <v>32</v>
      </c>
      <c r="C209" s="25">
        <v>1001</v>
      </c>
      <c r="D209" s="21" t="s">
        <v>92</v>
      </c>
      <c r="E209" s="21"/>
      <c r="F209" s="45">
        <f>+F211</f>
        <v>303</v>
      </c>
      <c r="G209" s="45">
        <f>+G211</f>
        <v>50.5</v>
      </c>
    </row>
    <row r="210" spans="1:7" s="8" customFormat="1" ht="37.5" customHeight="1">
      <c r="A210" s="9"/>
      <c r="B210" s="96" t="s">
        <v>9</v>
      </c>
      <c r="C210" s="25">
        <v>1001</v>
      </c>
      <c r="D210" s="21" t="s">
        <v>105</v>
      </c>
      <c r="E210" s="21"/>
      <c r="F210" s="45">
        <f>F212</f>
        <v>303</v>
      </c>
      <c r="G210" s="45">
        <f>G212</f>
        <v>50.5</v>
      </c>
    </row>
    <row r="211" spans="1:7" s="8" customFormat="1" ht="15">
      <c r="A211" s="9"/>
      <c r="B211" s="97" t="str">
        <f>'[3]Перекод. табл. ЦСР 15-16'!$B$177</f>
        <v>Непрограммные расходы</v>
      </c>
      <c r="C211" s="25">
        <v>1001</v>
      </c>
      <c r="D211" s="21" t="s">
        <v>156</v>
      </c>
      <c r="E211" s="21"/>
      <c r="F211" s="45">
        <f>+F212</f>
        <v>303</v>
      </c>
      <c r="G211" s="45">
        <f>+G212</f>
        <v>50.5</v>
      </c>
    </row>
    <row r="212" spans="1:7" s="8" customFormat="1" ht="36" customHeight="1">
      <c r="A212" s="9"/>
      <c r="B212" s="67" t="s">
        <v>178</v>
      </c>
      <c r="C212" s="25">
        <v>1001</v>
      </c>
      <c r="D212" s="21" t="s">
        <v>179</v>
      </c>
      <c r="E212" s="21">
        <v>321</v>
      </c>
      <c r="F212" s="45">
        <v>303</v>
      </c>
      <c r="G212" s="45">
        <v>50.5</v>
      </c>
    </row>
    <row r="213" spans="1:7" s="8" customFormat="1" ht="13.5" customHeight="1">
      <c r="A213" s="9"/>
      <c r="B213" s="82" t="s">
        <v>64</v>
      </c>
      <c r="C213" s="26">
        <v>1100</v>
      </c>
      <c r="D213" s="21"/>
      <c r="E213" s="21"/>
      <c r="F213" s="56">
        <f>+F214</f>
        <v>252.89999999999998</v>
      </c>
      <c r="G213" s="56">
        <f>+G214</f>
        <v>42.3</v>
      </c>
    </row>
    <row r="214" spans="1:7" s="8" customFormat="1" ht="14.25" customHeight="1">
      <c r="A214" s="9"/>
      <c r="B214" s="82" t="s">
        <v>46</v>
      </c>
      <c r="C214" s="26">
        <v>1101</v>
      </c>
      <c r="D214" s="21"/>
      <c r="E214" s="21"/>
      <c r="F214" s="56">
        <f>+F215</f>
        <v>252.89999999999998</v>
      </c>
      <c r="G214" s="56">
        <f>+G215</f>
        <v>42.3</v>
      </c>
    </row>
    <row r="215" spans="1:7" s="8" customFormat="1" ht="30">
      <c r="A215" s="9"/>
      <c r="B215" s="75" t="s">
        <v>180</v>
      </c>
      <c r="C215" s="25">
        <v>1101</v>
      </c>
      <c r="D215" s="21" t="s">
        <v>181</v>
      </c>
      <c r="E215" s="23"/>
      <c r="F215" s="45">
        <f>F216</f>
        <v>252.89999999999998</v>
      </c>
      <c r="G215" s="45">
        <f>G216</f>
        <v>42.3</v>
      </c>
    </row>
    <row r="216" spans="1:7" s="8" customFormat="1" ht="45">
      <c r="A216" s="9"/>
      <c r="B216" s="75" t="str">
        <f>'[3]Перекод. табл. ЦСР 15-16'!$B$61</f>
        <v>Основное мероприятие "Организация и проведение официальных физкультурных мероприятий среди населения"</v>
      </c>
      <c r="C216" s="25">
        <v>1101</v>
      </c>
      <c r="D216" s="21" t="s">
        <v>182</v>
      </c>
      <c r="E216" s="23"/>
      <c r="F216" s="45">
        <f>F217+F221+F222+F223</f>
        <v>252.89999999999998</v>
      </c>
      <c r="G216" s="45">
        <f>G217+G221+G222+G223</f>
        <v>42.3</v>
      </c>
    </row>
    <row r="217" spans="1:7" s="8" customFormat="1" ht="30">
      <c r="A217" s="9"/>
      <c r="B217" s="32" t="s">
        <v>183</v>
      </c>
      <c r="C217" s="25">
        <v>1101</v>
      </c>
      <c r="D217" s="21" t="s">
        <v>184</v>
      </c>
      <c r="E217" s="21"/>
      <c r="F217" s="45">
        <f>F218+F219+F220</f>
        <v>162.89999999999998</v>
      </c>
      <c r="G217" s="45">
        <f>G218+G219+G220</f>
        <v>30</v>
      </c>
    </row>
    <row r="218" spans="1:7" s="8" customFormat="1" ht="15">
      <c r="A218" s="9"/>
      <c r="B218" s="94" t="s">
        <v>158</v>
      </c>
      <c r="C218" s="27">
        <v>1101</v>
      </c>
      <c r="D218" s="22" t="s">
        <v>184</v>
      </c>
      <c r="E218" s="22">
        <v>111</v>
      </c>
      <c r="F218" s="51">
        <v>109.1</v>
      </c>
      <c r="G218" s="51">
        <v>24</v>
      </c>
    </row>
    <row r="219" spans="1:7" s="8" customFormat="1" ht="30">
      <c r="A219" s="9"/>
      <c r="B219" s="70" t="s">
        <v>44</v>
      </c>
      <c r="C219" s="27">
        <v>1101</v>
      </c>
      <c r="D219" s="22" t="s">
        <v>185</v>
      </c>
      <c r="E219" s="22">
        <v>112</v>
      </c>
      <c r="F219" s="51">
        <v>6.6</v>
      </c>
      <c r="G219" s="51">
        <v>0</v>
      </c>
    </row>
    <row r="220" spans="1:7" s="8" customFormat="1" ht="45">
      <c r="A220" s="9"/>
      <c r="B220" s="94" t="s">
        <v>159</v>
      </c>
      <c r="C220" s="27">
        <v>1101</v>
      </c>
      <c r="D220" s="22" t="s">
        <v>185</v>
      </c>
      <c r="E220" s="22">
        <v>119</v>
      </c>
      <c r="F220" s="51">
        <v>47.2</v>
      </c>
      <c r="G220" s="51">
        <v>6</v>
      </c>
    </row>
    <row r="221" spans="1:7" s="8" customFormat="1" ht="30" hidden="1">
      <c r="A221" s="9"/>
      <c r="B221" s="70" t="s">
        <v>44</v>
      </c>
      <c r="C221" s="27">
        <v>1101</v>
      </c>
      <c r="D221" s="22" t="s">
        <v>184</v>
      </c>
      <c r="E221" s="22">
        <v>112</v>
      </c>
      <c r="F221" s="51"/>
      <c r="G221" s="51"/>
    </row>
    <row r="222" spans="1:7" s="8" customFormat="1" ht="30">
      <c r="A222" s="9"/>
      <c r="B222" s="70" t="s">
        <v>1</v>
      </c>
      <c r="C222" s="27">
        <v>1101</v>
      </c>
      <c r="D222" s="22" t="s">
        <v>184</v>
      </c>
      <c r="E222" s="22">
        <v>244</v>
      </c>
      <c r="F222" s="51">
        <v>50</v>
      </c>
      <c r="G222" s="51">
        <v>0</v>
      </c>
    </row>
    <row r="223" spans="1:7" s="8" customFormat="1" ht="30">
      <c r="A223" s="9"/>
      <c r="B223" s="32" t="s">
        <v>186</v>
      </c>
      <c r="C223" s="27">
        <v>1101</v>
      </c>
      <c r="D223" s="22" t="s">
        <v>187</v>
      </c>
      <c r="E223" s="22"/>
      <c r="F223" s="51">
        <f>+F224+F225</f>
        <v>40</v>
      </c>
      <c r="G223" s="51">
        <f>+G224+G225</f>
        <v>12.3</v>
      </c>
    </row>
    <row r="224" spans="1:7" s="8" customFormat="1" ht="36" customHeight="1">
      <c r="A224" s="9"/>
      <c r="B224" s="32" t="s">
        <v>67</v>
      </c>
      <c r="C224" s="27">
        <v>1101</v>
      </c>
      <c r="D224" s="22" t="s">
        <v>187</v>
      </c>
      <c r="E224" s="22">
        <v>113</v>
      </c>
      <c r="F224" s="51">
        <v>20</v>
      </c>
      <c r="G224" s="51">
        <v>12.3</v>
      </c>
    </row>
    <row r="225" spans="1:7" s="8" customFormat="1" ht="30">
      <c r="A225" s="9"/>
      <c r="B225" s="70" t="s">
        <v>1</v>
      </c>
      <c r="C225" s="27">
        <v>1101</v>
      </c>
      <c r="D225" s="22" t="s">
        <v>187</v>
      </c>
      <c r="E225" s="22">
        <v>244</v>
      </c>
      <c r="F225" s="51">
        <v>20</v>
      </c>
      <c r="G225" s="51">
        <v>0</v>
      </c>
    </row>
  </sheetData>
  <sheetProtection/>
  <autoFilter ref="B11:F97"/>
  <mergeCells count="8">
    <mergeCell ref="B9:F9"/>
    <mergeCell ref="B1:F1"/>
    <mergeCell ref="A2:F2"/>
    <mergeCell ref="A3:F3"/>
    <mergeCell ref="A4:F4"/>
    <mergeCell ref="A5:F5"/>
    <mergeCell ref="A6:F6"/>
    <mergeCell ref="B7:F7"/>
  </mergeCells>
  <printOptions/>
  <pageMargins left="0.7874015748031497" right="0.1968503937007874" top="0.1968503937007874" bottom="0.1968503937007874" header="0" footer="0"/>
  <pageSetup fitToHeight="0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2016-04-18T13:15:03Z</cp:lastPrinted>
  <dcterms:created xsi:type="dcterms:W3CDTF">2002-03-11T10:22:12Z</dcterms:created>
  <dcterms:modified xsi:type="dcterms:W3CDTF">2016-04-18T13:15:54Z</dcterms:modified>
  <cp:category/>
  <cp:version/>
  <cp:contentType/>
  <cp:contentStatus/>
</cp:coreProperties>
</file>